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 - ZRN" sheetId="2" r:id="rId2"/>
    <sheet name="2 - Materiál dodávaný obj..." sheetId="3" r:id="rId3"/>
    <sheet name="3 - VRN" sheetId="4" r:id="rId4"/>
  </sheets>
  <definedNames>
    <definedName name="_xlnm.Print_Area" localSheetId="0">'Rekapitulace stavby'!$D$4:$AO$36,'Rekapitulace stavby'!$C$42:$AQ$58</definedName>
    <definedName name="_xlnm.Print_Titles" localSheetId="0">'Rekapitulace stavby'!$52:$52</definedName>
    <definedName name="_xlnm._FilterDatabase" localSheetId="1" hidden="1">'1 - ZRN'!$C$78:$K$360</definedName>
    <definedName name="_xlnm.Print_Area" localSheetId="1">'1 - ZRN'!$C$4:$J$39,'1 - ZRN'!$C$45:$J$60,'1 - ZRN'!$C$66:$K$360</definedName>
    <definedName name="_xlnm.Print_Titles" localSheetId="1">'1 - ZRN'!$78:$78</definedName>
    <definedName name="_xlnm._FilterDatabase" localSheetId="2" hidden="1">'2 - Materiál dodávaný obj...'!$C$78:$K$94</definedName>
    <definedName name="_xlnm.Print_Area" localSheetId="2">'2 - Materiál dodávaný obj...'!$C$4:$J$39,'2 - Materiál dodávaný obj...'!$C$45:$J$60,'2 - Materiál dodávaný obj...'!$C$66:$K$94</definedName>
    <definedName name="_xlnm.Print_Titles" localSheetId="2">'2 - Materiál dodávaný obj...'!$78:$78</definedName>
    <definedName name="_xlnm._FilterDatabase" localSheetId="3" hidden="1">'3 - VRN'!$C$79:$K$99</definedName>
    <definedName name="_xlnm.Print_Area" localSheetId="3">'3 - VRN'!$C$4:$J$39,'3 - VRN'!$C$45:$J$61,'3 - VRN'!$C$67:$K$99</definedName>
    <definedName name="_xlnm.Print_Titles" localSheetId="3">'3 - VRN'!$79:$79</definedName>
  </definedNames>
  <calcPr/>
</workbook>
</file>

<file path=xl/calcChain.xml><?xml version="1.0" encoding="utf-8"?>
<calcChain xmlns="http://schemas.openxmlformats.org/spreadsheetml/2006/main">
  <c i="4" r="J37"/>
  <c r="J36"/>
  <c i="1" r="AY57"/>
  <c i="4" r="J35"/>
  <c i="1" r="AX57"/>
  <c i="4"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6"/>
  <c r="BH86"/>
  <c r="BG86"/>
  <c r="BF86"/>
  <c r="T86"/>
  <c r="R86"/>
  <c r="P86"/>
  <c r="BK86"/>
  <c r="J86"/>
  <c r="BE86"/>
  <c r="BI84"/>
  <c r="BH84"/>
  <c r="BG84"/>
  <c r="BF84"/>
  <c r="T84"/>
  <c r="R84"/>
  <c r="P84"/>
  <c r="BK84"/>
  <c r="J84"/>
  <c r="BE84"/>
  <c r="BI82"/>
  <c r="F37"/>
  <c i="1" r="BD57"/>
  <c i="4" r="BH82"/>
  <c r="F36"/>
  <c i="1" r="BC57"/>
  <c i="4" r="BG82"/>
  <c r="F35"/>
  <c i="1" r="BB57"/>
  <c i="4" r="BF82"/>
  <c r="J34"/>
  <c i="1" r="AW57"/>
  <c i="4" r="F34"/>
  <c i="1" r="BA57"/>
  <c i="4" r="T82"/>
  <c r="T81"/>
  <c r="T80"/>
  <c r="R82"/>
  <c r="R81"/>
  <c r="R80"/>
  <c r="P82"/>
  <c r="P81"/>
  <c r="P80"/>
  <c i="1" r="AU57"/>
  <c i="4" r="BK82"/>
  <c r="BK81"/>
  <c r="J81"/>
  <c r="BK80"/>
  <c r="J80"/>
  <c r="J59"/>
  <c r="J30"/>
  <c i="1" r="AG57"/>
  <c i="4" r="J82"/>
  <c r="BE82"/>
  <c r="J33"/>
  <c i="1" r="AV57"/>
  <c i="4" r="F33"/>
  <c i="1" r="AZ57"/>
  <c i="4" r="J60"/>
  <c r="J77"/>
  <c r="F76"/>
  <c r="F74"/>
  <c r="E72"/>
  <c r="J55"/>
  <c r="F54"/>
  <c r="F52"/>
  <c r="E50"/>
  <c r="J39"/>
  <c r="J21"/>
  <c r="E21"/>
  <c r="J76"/>
  <c r="J54"/>
  <c r="J20"/>
  <c r="J18"/>
  <c r="E18"/>
  <c r="F77"/>
  <c r="F55"/>
  <c r="J17"/>
  <c r="J12"/>
  <c r="J74"/>
  <c r="J52"/>
  <c r="E7"/>
  <c r="E70"/>
  <c r="E48"/>
  <c i="3" r="J37"/>
  <c r="J36"/>
  <c i="1" r="AY56"/>
  <c i="3" r="J35"/>
  <c i="1" r="AX56"/>
  <c i="3" r="BI92"/>
  <c r="BH92"/>
  <c r="BG92"/>
  <c r="BF92"/>
  <c r="T92"/>
  <c r="R92"/>
  <c r="P92"/>
  <c r="BK92"/>
  <c r="J92"/>
  <c r="BE92"/>
  <c r="BI89"/>
  <c r="BH89"/>
  <c r="BG89"/>
  <c r="BF89"/>
  <c r="T89"/>
  <c r="R89"/>
  <c r="P89"/>
  <c r="BK89"/>
  <c r="J89"/>
  <c r="BE89"/>
  <c r="BI86"/>
  <c r="BH86"/>
  <c r="BG86"/>
  <c r="BF86"/>
  <c r="T86"/>
  <c r="R86"/>
  <c r="P86"/>
  <c r="BK86"/>
  <c r="J86"/>
  <c r="BE86"/>
  <c r="BI83"/>
  <c r="BH83"/>
  <c r="BG83"/>
  <c r="BF83"/>
  <c r="T83"/>
  <c r="R83"/>
  <c r="P83"/>
  <c r="BK83"/>
  <c r="J83"/>
  <c r="BE83"/>
  <c r="BI80"/>
  <c r="F37"/>
  <c i="1" r="BD56"/>
  <c i="3" r="BH80"/>
  <c r="F36"/>
  <c i="1" r="BC56"/>
  <c i="3" r="BG80"/>
  <c r="F35"/>
  <c i="1" r="BB56"/>
  <c i="3" r="BF80"/>
  <c r="J34"/>
  <c i="1" r="AW56"/>
  <c i="3" r="F34"/>
  <c i="1" r="BA56"/>
  <c i="3" r="T80"/>
  <c r="T79"/>
  <c r="R80"/>
  <c r="R79"/>
  <c r="P80"/>
  <c r="P79"/>
  <c i="1" r="AU56"/>
  <c i="3" r="BK80"/>
  <c r="BK79"/>
  <c r="J79"/>
  <c r="J59"/>
  <c r="J30"/>
  <c i="1" r="AG56"/>
  <c i="3" r="J80"/>
  <c r="BE80"/>
  <c r="J33"/>
  <c i="1" r="AV56"/>
  <c i="3" r="F33"/>
  <c i="1" r="AZ56"/>
  <c i="3" r="J76"/>
  <c r="F75"/>
  <c r="F73"/>
  <c r="E71"/>
  <c r="J55"/>
  <c r="F54"/>
  <c r="F52"/>
  <c r="E50"/>
  <c r="J39"/>
  <c r="J21"/>
  <c r="E21"/>
  <c r="J75"/>
  <c r="J54"/>
  <c r="J20"/>
  <c r="J18"/>
  <c r="E18"/>
  <c r="F76"/>
  <c r="F55"/>
  <c r="J17"/>
  <c r="J12"/>
  <c r="J73"/>
  <c r="J52"/>
  <c r="E7"/>
  <c r="E69"/>
  <c r="E48"/>
  <c i="2" r="J37"/>
  <c r="J36"/>
  <c i="1" r="AY55"/>
  <c i="2" r="J35"/>
  <c i="1" r="AX55"/>
  <c i="2" r="BI357"/>
  <c r="BH357"/>
  <c r="BG357"/>
  <c r="BF357"/>
  <c r="T357"/>
  <c r="R357"/>
  <c r="P357"/>
  <c r="BK357"/>
  <c r="J357"/>
  <c r="BE357"/>
  <c r="BI353"/>
  <c r="BH353"/>
  <c r="BG353"/>
  <c r="BF353"/>
  <c r="T353"/>
  <c r="R353"/>
  <c r="P353"/>
  <c r="BK353"/>
  <c r="J353"/>
  <c r="BE353"/>
  <c r="BI349"/>
  <c r="BH349"/>
  <c r="BG349"/>
  <c r="BF349"/>
  <c r="T349"/>
  <c r="R349"/>
  <c r="P349"/>
  <c r="BK349"/>
  <c r="J349"/>
  <c r="BE349"/>
  <c r="BI345"/>
  <c r="BH345"/>
  <c r="BG345"/>
  <c r="BF345"/>
  <c r="T345"/>
  <c r="R345"/>
  <c r="P345"/>
  <c r="BK345"/>
  <c r="J345"/>
  <c r="BE345"/>
  <c r="BI334"/>
  <c r="BH334"/>
  <c r="BG334"/>
  <c r="BF334"/>
  <c r="T334"/>
  <c r="R334"/>
  <c r="P334"/>
  <c r="BK334"/>
  <c r="J334"/>
  <c r="BE334"/>
  <c r="BI327"/>
  <c r="BH327"/>
  <c r="BG327"/>
  <c r="BF327"/>
  <c r="T327"/>
  <c r="R327"/>
  <c r="P327"/>
  <c r="BK327"/>
  <c r="J327"/>
  <c r="BE327"/>
  <c r="BI323"/>
  <c r="BH323"/>
  <c r="BG323"/>
  <c r="BF323"/>
  <c r="T323"/>
  <c r="R323"/>
  <c r="P323"/>
  <c r="BK323"/>
  <c r="J323"/>
  <c r="BE323"/>
  <c r="BI319"/>
  <c r="BH319"/>
  <c r="BG319"/>
  <c r="BF319"/>
  <c r="T319"/>
  <c r="R319"/>
  <c r="P319"/>
  <c r="BK319"/>
  <c r="J319"/>
  <c r="BE319"/>
  <c r="BI310"/>
  <c r="BH310"/>
  <c r="BG310"/>
  <c r="BF310"/>
  <c r="T310"/>
  <c r="R310"/>
  <c r="P310"/>
  <c r="BK310"/>
  <c r="J310"/>
  <c r="BE310"/>
  <c r="BI303"/>
  <c r="BH303"/>
  <c r="BG303"/>
  <c r="BF303"/>
  <c r="T303"/>
  <c r="R303"/>
  <c r="P303"/>
  <c r="BK303"/>
  <c r="J303"/>
  <c r="BE303"/>
  <c r="BI296"/>
  <c r="BH296"/>
  <c r="BG296"/>
  <c r="BF296"/>
  <c r="T296"/>
  <c r="R296"/>
  <c r="P296"/>
  <c r="BK296"/>
  <c r="J296"/>
  <c r="BE296"/>
  <c r="BI292"/>
  <c r="BH292"/>
  <c r="BG292"/>
  <c r="BF292"/>
  <c r="T292"/>
  <c r="R292"/>
  <c r="P292"/>
  <c r="BK292"/>
  <c r="J292"/>
  <c r="BE292"/>
  <c r="BI289"/>
  <c r="BH289"/>
  <c r="BG289"/>
  <c r="BF289"/>
  <c r="T289"/>
  <c r="R289"/>
  <c r="P289"/>
  <c r="BK289"/>
  <c r="J289"/>
  <c r="BE289"/>
  <c r="BI285"/>
  <c r="BH285"/>
  <c r="BG285"/>
  <c r="BF285"/>
  <c r="T285"/>
  <c r="R285"/>
  <c r="P285"/>
  <c r="BK285"/>
  <c r="J285"/>
  <c r="BE285"/>
  <c r="BI282"/>
  <c r="BH282"/>
  <c r="BG282"/>
  <c r="BF282"/>
  <c r="T282"/>
  <c r="R282"/>
  <c r="P282"/>
  <c r="BK282"/>
  <c r="J282"/>
  <c r="BE282"/>
  <c r="BI278"/>
  <c r="BH278"/>
  <c r="BG278"/>
  <c r="BF278"/>
  <c r="T278"/>
  <c r="R278"/>
  <c r="P278"/>
  <c r="BK278"/>
  <c r="J278"/>
  <c r="BE278"/>
  <c r="BI274"/>
  <c r="BH274"/>
  <c r="BG274"/>
  <c r="BF274"/>
  <c r="T274"/>
  <c r="R274"/>
  <c r="P274"/>
  <c r="BK274"/>
  <c r="J274"/>
  <c r="BE274"/>
  <c r="BI265"/>
  <c r="BH265"/>
  <c r="BG265"/>
  <c r="BF265"/>
  <c r="T265"/>
  <c r="R265"/>
  <c r="P265"/>
  <c r="BK265"/>
  <c r="J265"/>
  <c r="BE265"/>
  <c r="BI256"/>
  <c r="BH256"/>
  <c r="BG256"/>
  <c r="BF256"/>
  <c r="T256"/>
  <c r="R256"/>
  <c r="P256"/>
  <c r="BK256"/>
  <c r="J256"/>
  <c r="BE256"/>
  <c r="BI247"/>
  <c r="BH247"/>
  <c r="BG247"/>
  <c r="BF247"/>
  <c r="T247"/>
  <c r="R247"/>
  <c r="P247"/>
  <c r="BK247"/>
  <c r="J247"/>
  <c r="BE247"/>
  <c r="BI243"/>
  <c r="BH243"/>
  <c r="BG243"/>
  <c r="BF243"/>
  <c r="T243"/>
  <c r="R243"/>
  <c r="P243"/>
  <c r="BK243"/>
  <c r="J243"/>
  <c r="BE243"/>
  <c r="BI240"/>
  <c r="BH240"/>
  <c r="BG240"/>
  <c r="BF240"/>
  <c r="T240"/>
  <c r="R240"/>
  <c r="P240"/>
  <c r="BK240"/>
  <c r="J240"/>
  <c r="BE240"/>
  <c r="BI237"/>
  <c r="BH237"/>
  <c r="BG237"/>
  <c r="BF237"/>
  <c r="T237"/>
  <c r="R237"/>
  <c r="P237"/>
  <c r="BK237"/>
  <c r="J237"/>
  <c r="BE237"/>
  <c r="BI234"/>
  <c r="BH234"/>
  <c r="BG234"/>
  <c r="BF234"/>
  <c r="T234"/>
  <c r="R234"/>
  <c r="P234"/>
  <c r="BK234"/>
  <c r="J234"/>
  <c r="BE234"/>
  <c r="BI231"/>
  <c r="BH231"/>
  <c r="BG231"/>
  <c r="BF231"/>
  <c r="T231"/>
  <c r="R231"/>
  <c r="P231"/>
  <c r="BK231"/>
  <c r="J231"/>
  <c r="BE231"/>
  <c r="BI228"/>
  <c r="BH228"/>
  <c r="BG228"/>
  <c r="BF228"/>
  <c r="T228"/>
  <c r="R228"/>
  <c r="P228"/>
  <c r="BK228"/>
  <c r="J228"/>
  <c r="BE228"/>
  <c r="BI225"/>
  <c r="BH225"/>
  <c r="BG225"/>
  <c r="BF225"/>
  <c r="T225"/>
  <c r="R225"/>
  <c r="P225"/>
  <c r="BK225"/>
  <c r="J225"/>
  <c r="BE225"/>
  <c r="BI222"/>
  <c r="BH222"/>
  <c r="BG222"/>
  <c r="BF222"/>
  <c r="T222"/>
  <c r="R222"/>
  <c r="P222"/>
  <c r="BK222"/>
  <c r="J222"/>
  <c r="BE222"/>
  <c r="BI219"/>
  <c r="BH219"/>
  <c r="BG219"/>
  <c r="BF219"/>
  <c r="T219"/>
  <c r="R219"/>
  <c r="P219"/>
  <c r="BK219"/>
  <c r="J219"/>
  <c r="BE219"/>
  <c r="BI216"/>
  <c r="BH216"/>
  <c r="BG216"/>
  <c r="BF216"/>
  <c r="T216"/>
  <c r="R216"/>
  <c r="P216"/>
  <c r="BK216"/>
  <c r="J216"/>
  <c r="BE216"/>
  <c r="BI209"/>
  <c r="BH209"/>
  <c r="BG209"/>
  <c r="BF209"/>
  <c r="T209"/>
  <c r="R209"/>
  <c r="P209"/>
  <c r="BK209"/>
  <c r="J209"/>
  <c r="BE209"/>
  <c r="BI202"/>
  <c r="BH202"/>
  <c r="BG202"/>
  <c r="BF202"/>
  <c r="T202"/>
  <c r="R202"/>
  <c r="P202"/>
  <c r="BK202"/>
  <c r="J202"/>
  <c r="BE202"/>
  <c r="BI198"/>
  <c r="BH198"/>
  <c r="BG198"/>
  <c r="BF198"/>
  <c r="T198"/>
  <c r="R198"/>
  <c r="P198"/>
  <c r="BK198"/>
  <c r="J198"/>
  <c r="BE198"/>
  <c r="BI194"/>
  <c r="BH194"/>
  <c r="BG194"/>
  <c r="BF194"/>
  <c r="T194"/>
  <c r="R194"/>
  <c r="P194"/>
  <c r="BK194"/>
  <c r="J194"/>
  <c r="BE194"/>
  <c r="BI190"/>
  <c r="BH190"/>
  <c r="BG190"/>
  <c r="BF190"/>
  <c r="T190"/>
  <c r="R190"/>
  <c r="P190"/>
  <c r="BK190"/>
  <c r="J190"/>
  <c r="BE190"/>
  <c r="BI187"/>
  <c r="BH187"/>
  <c r="BG187"/>
  <c r="BF187"/>
  <c r="T187"/>
  <c r="R187"/>
  <c r="P187"/>
  <c r="BK187"/>
  <c r="J187"/>
  <c r="BE187"/>
  <c r="BI180"/>
  <c r="BH180"/>
  <c r="BG180"/>
  <c r="BF180"/>
  <c r="T180"/>
  <c r="R180"/>
  <c r="P180"/>
  <c r="BK180"/>
  <c r="J180"/>
  <c r="BE180"/>
  <c r="BI177"/>
  <c r="BH177"/>
  <c r="BG177"/>
  <c r="BF177"/>
  <c r="T177"/>
  <c r="R177"/>
  <c r="P177"/>
  <c r="BK177"/>
  <c r="J177"/>
  <c r="BE177"/>
  <c r="BI174"/>
  <c r="BH174"/>
  <c r="BG174"/>
  <c r="BF174"/>
  <c r="T174"/>
  <c r="R174"/>
  <c r="P174"/>
  <c r="BK174"/>
  <c r="J174"/>
  <c r="BE174"/>
  <c r="BI171"/>
  <c r="BH171"/>
  <c r="BG171"/>
  <c r="BF171"/>
  <c r="T171"/>
  <c r="R171"/>
  <c r="P171"/>
  <c r="BK171"/>
  <c r="J171"/>
  <c r="BE171"/>
  <c r="BI167"/>
  <c r="BH167"/>
  <c r="BG167"/>
  <c r="BF167"/>
  <c r="T167"/>
  <c r="R167"/>
  <c r="P167"/>
  <c r="BK167"/>
  <c r="J167"/>
  <c r="BE167"/>
  <c r="BI164"/>
  <c r="BH164"/>
  <c r="BG164"/>
  <c r="BF164"/>
  <c r="T164"/>
  <c r="R164"/>
  <c r="P164"/>
  <c r="BK164"/>
  <c r="J164"/>
  <c r="BE164"/>
  <c r="BI156"/>
  <c r="BH156"/>
  <c r="BG156"/>
  <c r="BF156"/>
  <c r="T156"/>
  <c r="R156"/>
  <c r="P156"/>
  <c r="BK156"/>
  <c r="J156"/>
  <c r="BE156"/>
  <c r="BI153"/>
  <c r="BH153"/>
  <c r="BG153"/>
  <c r="BF153"/>
  <c r="T153"/>
  <c r="R153"/>
  <c r="P153"/>
  <c r="BK153"/>
  <c r="J153"/>
  <c r="BE153"/>
  <c r="BI149"/>
  <c r="BH149"/>
  <c r="BG149"/>
  <c r="BF149"/>
  <c r="T149"/>
  <c r="R149"/>
  <c r="P149"/>
  <c r="BK149"/>
  <c r="J149"/>
  <c r="BE149"/>
  <c r="BI145"/>
  <c r="BH145"/>
  <c r="BG145"/>
  <c r="BF145"/>
  <c r="T145"/>
  <c r="R145"/>
  <c r="P145"/>
  <c r="BK145"/>
  <c r="J145"/>
  <c r="BE145"/>
  <c r="BI142"/>
  <c r="BH142"/>
  <c r="BG142"/>
  <c r="BF142"/>
  <c r="T142"/>
  <c r="R142"/>
  <c r="P142"/>
  <c r="BK142"/>
  <c r="J142"/>
  <c r="BE142"/>
  <c r="BI139"/>
  <c r="BH139"/>
  <c r="BG139"/>
  <c r="BF139"/>
  <c r="T139"/>
  <c r="R139"/>
  <c r="P139"/>
  <c r="BK139"/>
  <c r="J139"/>
  <c r="BE139"/>
  <c r="BI136"/>
  <c r="BH136"/>
  <c r="BG136"/>
  <c r="BF136"/>
  <c r="T136"/>
  <c r="R136"/>
  <c r="P136"/>
  <c r="BK136"/>
  <c r="J136"/>
  <c r="BE136"/>
  <c r="BI132"/>
  <c r="BH132"/>
  <c r="BG132"/>
  <c r="BF132"/>
  <c r="T132"/>
  <c r="R132"/>
  <c r="P132"/>
  <c r="BK132"/>
  <c r="J132"/>
  <c r="BE132"/>
  <c r="BI128"/>
  <c r="BH128"/>
  <c r="BG128"/>
  <c r="BF128"/>
  <c r="T128"/>
  <c r="R128"/>
  <c r="P128"/>
  <c r="BK128"/>
  <c r="J128"/>
  <c r="BE128"/>
  <c r="BI125"/>
  <c r="BH125"/>
  <c r="BG125"/>
  <c r="BF125"/>
  <c r="T125"/>
  <c r="R125"/>
  <c r="P125"/>
  <c r="BK125"/>
  <c r="J125"/>
  <c r="BE125"/>
  <c r="BI122"/>
  <c r="BH122"/>
  <c r="BG122"/>
  <c r="BF122"/>
  <c r="T122"/>
  <c r="R122"/>
  <c r="P122"/>
  <c r="BK122"/>
  <c r="J122"/>
  <c r="BE122"/>
  <c r="BI118"/>
  <c r="BH118"/>
  <c r="BG118"/>
  <c r="BF118"/>
  <c r="T118"/>
  <c r="R118"/>
  <c r="P118"/>
  <c r="BK118"/>
  <c r="J118"/>
  <c r="BE118"/>
  <c r="BI115"/>
  <c r="BH115"/>
  <c r="BG115"/>
  <c r="BF115"/>
  <c r="T115"/>
  <c r="R115"/>
  <c r="P115"/>
  <c r="BK115"/>
  <c r="J115"/>
  <c r="BE115"/>
  <c r="BI111"/>
  <c r="BH111"/>
  <c r="BG111"/>
  <c r="BF111"/>
  <c r="T111"/>
  <c r="R111"/>
  <c r="P111"/>
  <c r="BK111"/>
  <c r="J111"/>
  <c r="BE111"/>
  <c r="BI107"/>
  <c r="BH107"/>
  <c r="BG107"/>
  <c r="BF107"/>
  <c r="T107"/>
  <c r="R107"/>
  <c r="P107"/>
  <c r="BK107"/>
  <c r="J107"/>
  <c r="BE107"/>
  <c r="BI104"/>
  <c r="BH104"/>
  <c r="BG104"/>
  <c r="BF104"/>
  <c r="T104"/>
  <c r="R104"/>
  <c r="P104"/>
  <c r="BK104"/>
  <c r="J104"/>
  <c r="BE104"/>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8"/>
  <c r="BH88"/>
  <c r="BG88"/>
  <c r="BF88"/>
  <c r="T88"/>
  <c r="R88"/>
  <c r="P88"/>
  <c r="BK88"/>
  <c r="J88"/>
  <c r="BE88"/>
  <c r="BI80"/>
  <c r="F37"/>
  <c i="1" r="BD55"/>
  <c i="2" r="BH80"/>
  <c r="F36"/>
  <c i="1" r="BC55"/>
  <c i="2" r="BG80"/>
  <c r="F35"/>
  <c i="1" r="BB55"/>
  <c i="2" r="BF80"/>
  <c r="J34"/>
  <c i="1" r="AW55"/>
  <c i="2" r="F34"/>
  <c i="1" r="BA55"/>
  <c i="2" r="T80"/>
  <c r="T79"/>
  <c r="R80"/>
  <c r="R79"/>
  <c r="P80"/>
  <c r="P79"/>
  <c i="1" r="AU55"/>
  <c i="2" r="BK80"/>
  <c r="BK79"/>
  <c r="J79"/>
  <c r="J59"/>
  <c r="J30"/>
  <c i="1" r="AG55"/>
  <c i="2" r="J80"/>
  <c r="BE80"/>
  <c r="J33"/>
  <c i="1" r="AV55"/>
  <c i="2" r="F33"/>
  <c i="1" r="AZ55"/>
  <c i="2" r="J76"/>
  <c r="F75"/>
  <c r="F73"/>
  <c r="E71"/>
  <c r="J55"/>
  <c r="F54"/>
  <c r="F52"/>
  <c r="E50"/>
  <c r="J39"/>
  <c r="J21"/>
  <c r="E21"/>
  <c r="J75"/>
  <c r="J54"/>
  <c r="J20"/>
  <c r="J18"/>
  <c r="E18"/>
  <c r="F76"/>
  <c r="F55"/>
  <c r="J17"/>
  <c r="J12"/>
  <c r="J73"/>
  <c r="J52"/>
  <c r="E7"/>
  <c r="E69"/>
  <c r="E48"/>
  <c i="1" r="BD54"/>
  <c r="W33"/>
  <c r="BC54"/>
  <c r="W32"/>
  <c r="BB54"/>
  <c r="W31"/>
  <c r="BA54"/>
  <c r="W30"/>
  <c r="AZ54"/>
  <c r="W29"/>
  <c r="AY54"/>
  <c r="AX54"/>
  <c r="AW54"/>
  <c r="AK30"/>
  <c r="AV54"/>
  <c r="AK29"/>
  <c r="AU54"/>
  <c r="AT54"/>
  <c r="AS54"/>
  <c r="AG54"/>
  <c r="AK26"/>
  <c r="AT57"/>
  <c r="AN57"/>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<sst xmlns="http://schemas.openxmlformats.org/spreadsheetml/2006/main">
  <si>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</si>
  <si>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</si>
  <si>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</si>
  <si>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</si>
  <si>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</si>
  <si>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{959d9216-707e-4ad2-9723-2cfb0b239db2}</t>
  </si>
  <si>
    <t>0,01</t>
  </si>
  <si>
    <t>21</t>
  </si>
  <si>
    <t>15</t>
  </si>
  <si>
    <t>REKAPITULACE STAVBY</t>
  </si>
  <si>
    <t xml:space="preserve">v ---  níže se nacházejí doplnkové a pomocné údaje k sestavám  --- v</t>
  </si>
  <si>
    <t>Návod na vyplnění</t>
  </si>
  <si>
    <t>0,001</t>
  </si>
  <si>
    <t>Kód:</t>
  </si>
  <si>
    <t>65019016</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</si>
  <si>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</si>
  <si>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</si>
  <si>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Výměna pražců v 1.TK Roudnice n.L. - Hněvice a v žst. Hněvice</t>
  </si>
  <si>
    <t>KSO:</t>
  </si>
  <si>
    <t>CC-CZ:</t>
  </si>
  <si>
    <t>Místo:</t>
  </si>
  <si>
    <t>trať 090</t>
  </si>
  <si>
    <t>Datum:</t>
  </si>
  <si>
    <t>3. 1. 2019</t>
  </si>
  <si>
    <t>Zadavatel:</t>
  </si>
  <si>
    <t>IČ:</t>
  </si>
  <si>
    <t>70994234</t>
  </si>
  <si>
    <t>SŽDC s.o., OŘ Ústí n.L., ST Ústí n.L.</t>
  </si>
  <si>
    <t>DIČ:</t>
  </si>
  <si>
    <t>CZ70994234</t>
  </si>
  <si>
    <t>Uchazeč:</t>
  </si>
  <si>
    <t>Vyplň údaj</t>
  </si>
  <si>
    <t>Projektant:</t>
  </si>
  <si>
    <t xml:space="preserve"> </t>
  </si>
  <si>
    <t>True</t>
  </si>
  <si>
    <t>Zpracovatel:</t>
  </si>
  <si>
    <t>Věra Trnková</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</si>
  <si>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</si>
  <si>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</si>
  <si>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</si>
  <si>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</si>
  <si>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</si>
  <si>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</si>
  <si>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</si>
  <si>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</si>
  <si>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</si>
  <si>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</si>
  <si>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</si>
  <si>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</si>
  <si>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</si>
  <si>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</si>
  <si>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</si>
  <si>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</si>
  <si>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</si>
  <si>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</si>
  <si>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</si>
  <si>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</si>
  <si>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</si>
  <si>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</si>
  <si>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</si>
  <si>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</si>
  <si>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</si>
  <si>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</si>
  <si>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</si>
  <si>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</si>
  <si>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</si>
  <si>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</si>
  <si>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</si>
  <si>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</si>
  <si>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</si>
  <si>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</si>
  <si>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</si>
  <si>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</si>
  <si>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</si>
  <si>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</si>
  <si>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</si>
  <si>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</si>
  <si>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t>
  </si>
  <si>
    <t>ZRN</t>
  </si>
  <si>
    <t>STA</t>
  </si>
  <si>
    <t>{928d8db0-8e81-4dc5-af2b-a25b6e70eff1}</t>
  </si>
  <si>
    <t>2</t>
  </si>
  <si>
    <t>Materiál dodávaný objednatelem NEOCEŇOVAT</t>
  </si>
  <si>
    <t>{30def8bf-f8ea-4a1b-9a42-d7730f2050af}</t>
  </si>
  <si>
    <t>3</t>
  </si>
  <si>
    <t>VRN</t>
  </si>
  <si>
    <t>{50547961-13fb-4675-b2b4-f9bc98b2bec6}</t>
  </si>
  <si>
    <t>KRYCÍ LIST SOUPISU PRACÍ</t>
  </si>
  <si>
    <t>Objekt:</t>
  </si>
  <si>
    <t>1 - ZRN</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</si>
  <si>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</si>
  <si>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</si>
  <si>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</si>
  <si>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</si>
  <si>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</si>
  <si>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</si>
  <si>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</si>
  <si>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</si>
  <si>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</si>
  <si>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</si>
  <si>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</si>
  <si>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</si>
  <si>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</si>
  <si>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</si>
  <si>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</si>
  <si>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</si>
  <si>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</si>
  <si>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</si>
  <si>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</si>
  <si>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5906020120</t>
  </si>
  <si>
    <t>Souvislá výměna pražců v KL otevřeném i zapuštěném pražce betonové příčné vystrojené</t>
  </si>
  <si>
    <t>kus</t>
  </si>
  <si>
    <t>Sborník UOŽI 01 2019</t>
  </si>
  <si>
    <t>4</t>
  </si>
  <si>
    <t>ROZPOCET</t>
  </si>
  <si>
    <t>-1019351645</t>
  </si>
  <si>
    <t>PP</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</si>
  <si>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</si>
  <si>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P</t>
  </si>
  <si>
    <t>Poznámka k položce:_x000d_
Pražec=kus</t>
  </si>
  <si>
    <t>VV</t>
  </si>
  <si>
    <t>km 469,377 (ZV32) - 471,015</t>
  </si>
  <si>
    <t>2752</t>
  </si>
  <si>
    <t>km 467,904 (KV27) - 469,312 (KV32)</t>
  </si>
  <si>
    <t>2364</t>
  </si>
  <si>
    <t>Součet</t>
  </si>
  <si>
    <t>M</t>
  </si>
  <si>
    <t>5958128000</t>
  </si>
  <si>
    <t>Železniční svršek-upevňovadla Komplety Skl 14 (svěrka Skl 14, vrtule R1,podložka Uls7)</t>
  </si>
  <si>
    <t>8</t>
  </si>
  <si>
    <t>1271253460</t>
  </si>
  <si>
    <t>20144</t>
  </si>
  <si>
    <t>5958125000</t>
  </si>
  <si>
    <t>Komplety s antikorozní úpravou Skl 14 (svěrka Skl14, vrtule R1, podložka Uls7)</t>
  </si>
  <si>
    <t>128</t>
  </si>
  <si>
    <t>1600972217</t>
  </si>
  <si>
    <t>320</t>
  </si>
  <si>
    <t>5958155000</t>
  </si>
  <si>
    <t>Železniční svršek-upevňovadla Úhlové vodicí vložky Wfp 14K 600 základní 12</t>
  </si>
  <si>
    <t>-281433693</t>
  </si>
  <si>
    <t>20464</t>
  </si>
  <si>
    <t>5</t>
  </si>
  <si>
    <t>5958158030</t>
  </si>
  <si>
    <t>Železniční svršek-upevňovadla Podložka pryžová pod patu kolejnice WU 7 174x152x7 (Vossloh)</t>
  </si>
  <si>
    <t>743745065</t>
  </si>
  <si>
    <t>10232</t>
  </si>
  <si>
    <t>6</t>
  </si>
  <si>
    <t>5907015010</t>
  </si>
  <si>
    <t>Ojedinělá výměna kolejnic stávající upevnění tv. UIC60 rozdělení "u"</t>
  </si>
  <si>
    <t>m</t>
  </si>
  <si>
    <t>1703976788</t>
  </si>
  <si>
    <t>Ojedinělá výměna kolejnic stávající upevnění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mazivem.2. V cenách nejsou započteny náklady na dělení kolejnic, zřízení svaru, demontáž nebo montáž styků.</t>
  </si>
  <si>
    <t>Poznámka k položce:_x000d_
Metr kolejnice=m</t>
  </si>
  <si>
    <t>100</t>
  </si>
  <si>
    <t>7</t>
  </si>
  <si>
    <t>5957110000</t>
  </si>
  <si>
    <t>Kolejnice tv. 60 E2, třídy R260</t>
  </si>
  <si>
    <t>-1126532122</t>
  </si>
  <si>
    <t>5907010020</t>
  </si>
  <si>
    <t>Výměna LISŮ tv. UIC60 rozdělení "u"</t>
  </si>
  <si>
    <t>-884816959</t>
  </si>
  <si>
    <t>Výměna LISŮ tv. UIC60 rozdělení "u". Poznámka: 1. V cenách jsou započteny náklady na demontáž upevňovadel, výměnu LISU, montáž upevňovadel, případnou úpravu dilatačních spár, zřízení nebo demontáž prozatímních styků a ošetření součástí mazivem.2. V cenách nejsou započteny náklady na dělení kolejnic, zřízení svaru, demontáž nebo montáž styků.</t>
  </si>
  <si>
    <t>72</t>
  </si>
  <si>
    <t>9</t>
  </si>
  <si>
    <t>5907050110</t>
  </si>
  <si>
    <t>Dělení kolejnic kyslíkem tv. UIC60 nebo R65</t>
  </si>
  <si>
    <t>977720843</t>
  </si>
  <si>
    <t>Dělení kolejnic kyslíkem tv. UIC60 nebo R65. Poznámka: 1. V cenách jsou započteny náklady na manipulaci podložení, označení a provedení řezu kolejnice.</t>
  </si>
  <si>
    <t>Poznámka k položce:_x000d_
Řez=kus</t>
  </si>
  <si>
    <t>88</t>
  </si>
  <si>
    <t>10</t>
  </si>
  <si>
    <t>5910020010</t>
  </si>
  <si>
    <t>Svařování kolejnic termitem plný předehřev standardní spára svar sériový tv. UIC60</t>
  </si>
  <si>
    <t>svar</t>
  </si>
  <si>
    <t>-1305316845</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</si>
  <si>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svaru.2. V cenách nejsou obsaženy náklady na kontrolu svaru ultrazvukem, podbití pražců a demontáž styku.</t>
  </si>
  <si>
    <t>54</t>
  </si>
  <si>
    <t>11</t>
  </si>
  <si>
    <t>5910040230</t>
  </si>
  <si>
    <t>Umožnění volné dilatace kolejnice bez demontáže nebo montáže upevňovadel s osazením a odstraněním kluzných podložek rozdělení pražců "u"</t>
  </si>
  <si>
    <t>864215099</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</si>
  <si>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</si>
  <si>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6212</t>
  </si>
  <si>
    <t>12</t>
  </si>
  <si>
    <t>5910045030</t>
  </si>
  <si>
    <t>Zajištění polohy kolejnice bočními válečkovými opěrkami rozdělení pražců "u"</t>
  </si>
  <si>
    <t>-2118875025</t>
  </si>
  <si>
    <t>Zajištění polohy kolejnice bočními válečkovými opěrkami rozdělení pražců "u". Poznámka: 1. V cenách jsou započteny náklady na montáž a demontáž bočních opěrek v oblouku o malém poloměru.</t>
  </si>
  <si>
    <t>4882</t>
  </si>
  <si>
    <t>13</t>
  </si>
  <si>
    <t>5910035010</t>
  </si>
  <si>
    <t>Dosažení dovolené upínací teploty v BK prodloužením kolejnicového pásu v koleji tv. UIC60</t>
  </si>
  <si>
    <t>-1542382513</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</si>
  <si>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</si>
  <si>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22</t>
  </si>
  <si>
    <t>14</t>
  </si>
  <si>
    <t>5914110140</t>
  </si>
  <si>
    <t>Oprava nástupiště z prefabrikátů desky</t>
  </si>
  <si>
    <t>-772643031</t>
  </si>
  <si>
    <t>Oprava nástupiště z prefabrikátů desky. Poznámka: 1. V cenách jsou započteny náklady na manipulaci a naložení výzisku kameniva na dopravní prostředek.2. V cenách nejsou obsaženy náklady na dodávku materiálu.</t>
  </si>
  <si>
    <t>km 470,914 – 471,054 (Záluží)</t>
  </si>
  <si>
    <t>140</t>
  </si>
  <si>
    <t>5913235010</t>
  </si>
  <si>
    <t>Dělení AB komunikace řezáním hloubky do 10 cm</t>
  </si>
  <si>
    <t>989081312</t>
  </si>
  <si>
    <t>Dělení AB komunikace řezáním hloubky do 10 cm. Poznámka: 1. V cenách jsou započteny náklady na provedení úkolu.</t>
  </si>
  <si>
    <t>16</t>
  </si>
  <si>
    <t>R451476000</t>
  </si>
  <si>
    <t>Zálivka plastbetonem v prostoru mezi nástupištní deskou a zámkovou dlažbou</t>
  </si>
  <si>
    <t>m3</t>
  </si>
  <si>
    <t>638290033</t>
  </si>
  <si>
    <t>Zálivka plastbetonem prostor mezi nástupištní deskou a zámkovou dlažbou. Položka obsahuje cenu za provedení práce včetně materiálu</t>
  </si>
  <si>
    <t>0,35</t>
  </si>
  <si>
    <t>17</t>
  </si>
  <si>
    <t>7497371630</t>
  </si>
  <si>
    <t>Demontáže zařízení trakčního vedení svodu propojení nebo ukolejnění na elektrizovaných tratích nebo v kolejových obvodech</t>
  </si>
  <si>
    <t>783813435</t>
  </si>
  <si>
    <t>Demontáže zařízení trakčního vedení svodu propojení nebo ukolejnění na elektrizovaných tratích nebo v kolejových obvodech - demontáž stávajícího zařízení se všemi pomocnými doplňujícími úpravami</t>
  </si>
  <si>
    <t>60</t>
  </si>
  <si>
    <t>18</t>
  </si>
  <si>
    <t>7497351560</t>
  </si>
  <si>
    <t>Montáž přímého ukolejnění na elektrizovaných tratích nebo v kolejových obvodech</t>
  </si>
  <si>
    <t>967160171</t>
  </si>
  <si>
    <t>19</t>
  </si>
  <si>
    <t>7592007162</t>
  </si>
  <si>
    <t>Demontáž balízy upevněné pomocí systému Vortok</t>
  </si>
  <si>
    <t>256963657</t>
  </si>
  <si>
    <t>demontáž bodu AVV</t>
  </si>
  <si>
    <t>20</t>
  </si>
  <si>
    <t>7592005162</t>
  </si>
  <si>
    <t>Montáž balízy do kolejiště pomocí systému Vortok</t>
  </si>
  <si>
    <t>1117509835</t>
  </si>
  <si>
    <t>montáž bodu AVV</t>
  </si>
  <si>
    <t>R590505000</t>
  </si>
  <si>
    <t>Odstranění stávajícího kolejového lože odsáváním ve výhybce</t>
  </si>
  <si>
    <t>22069326</t>
  </si>
  <si>
    <t xml:space="preserve">Odstranění stávajícího kolejového lože odsáváním pomocí sacího bagru ve výhybce. </t>
  </si>
  <si>
    <t>45</t>
  </si>
  <si>
    <t>5909032020</t>
  </si>
  <si>
    <t>Přesná úprava GPK koleje směrové a výškové uspořádání pražce betonové</t>
  </si>
  <si>
    <t>km</t>
  </si>
  <si>
    <t>1576505696</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</si>
  <si>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</si>
  <si>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položce:_x000d_
Kilometr koleje=km</t>
  </si>
  <si>
    <t>1.TK</t>
  </si>
  <si>
    <t>6,262</t>
  </si>
  <si>
    <t>2. TK</t>
  </si>
  <si>
    <t>1,770</t>
  </si>
  <si>
    <t>23</t>
  </si>
  <si>
    <t>5909010410</t>
  </si>
  <si>
    <t>Ojedinělé ruční podbití pražců výhybkových betonových délky do 3 m</t>
  </si>
  <si>
    <t>-440654002</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</si>
  <si>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</si>
  <si>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10+12</t>
  </si>
  <si>
    <t>24</t>
  </si>
  <si>
    <t>5909050020</t>
  </si>
  <si>
    <t>Stabilizace kolejového lože koleje stávajícího</t>
  </si>
  <si>
    <t>-1628224775</t>
  </si>
  <si>
    <t>Stabilizace kolejového lože koleje stávajícího. Poznámka: 1. V cenách jsou započteny náklady na stabilizaci v režimu s řízeným (konstantním) poklesem včetně měření a předání tištěných výstupů.</t>
  </si>
  <si>
    <t>Poznámka k položce:_x000d_
S3/1, Kilometr koleje=km</t>
  </si>
  <si>
    <t>3,215+1,900</t>
  </si>
  <si>
    <t>25</t>
  </si>
  <si>
    <t>5909042020</t>
  </si>
  <si>
    <t>Přesná úprava GPK výhybky směrové a výškové uspořádání pražce betonové</t>
  </si>
  <si>
    <t>-1980869285</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</si>
  <si>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</si>
  <si>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270+230</t>
  </si>
  <si>
    <t>26</t>
  </si>
  <si>
    <t>5905110020</t>
  </si>
  <si>
    <t>Snížení KL pod patou kolejnice ve výhybce</t>
  </si>
  <si>
    <t>-2077768068</t>
  </si>
  <si>
    <t>Snížení KL pod patou kolejnice ve výhybce. Poznámka: 1. V cenách jsou započteny náklady na snížení KL pod patou kolejnice ručně vidlemi. 2. V cenách nejsou obsaženy náklady na doplnění a dodávku kameniva.</t>
  </si>
  <si>
    <t>50+60</t>
  </si>
  <si>
    <t>27</t>
  </si>
  <si>
    <t>5905095010</t>
  </si>
  <si>
    <t>Úprava kolejového lože ojediněle ručně v koleji lože otevřené</t>
  </si>
  <si>
    <t>-1418568744</t>
  </si>
  <si>
    <t>Úprava kolejového lože ojediněle ručně v koleji lože otevřené. Poznámka: 1. V cenách jsou započteny náklady na úpravu KL koleje a výhybek ojedině vidlemi. 2. V cenách nejsou obsaženy náklady na doplnění a dodávku kameniva.</t>
  </si>
  <si>
    <t>50</t>
  </si>
  <si>
    <t>28</t>
  </si>
  <si>
    <t>5905105030</t>
  </si>
  <si>
    <t>Doplnění KL kamenivem souvisle strojně v koleji</t>
  </si>
  <si>
    <t>-1383682811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</si>
  <si>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</si>
  <si>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doplnění KL</t>
  </si>
  <si>
    <t>297+165</t>
  </si>
  <si>
    <t>doplnění po čištění</t>
  </si>
  <si>
    <t>29</t>
  </si>
  <si>
    <t>5955101000</t>
  </si>
  <si>
    <t>Železniční svršek-kolejové lože (KL) Kamenivo drcené štěrk frakce 31,5/63 třídy BI</t>
  </si>
  <si>
    <t>t</t>
  </si>
  <si>
    <t>Sborník UOŽI 01 2017</t>
  </si>
  <si>
    <t>1288799836</t>
  </si>
  <si>
    <t>512*1,6</t>
  </si>
  <si>
    <t>30</t>
  </si>
  <si>
    <t>9902100500</t>
  </si>
  <si>
    <t xml:space="preserve">Doprava dodávek zhotovitele, dodávek objednatele nebo výzisku mechanizací přes 3,5 t sypanin  do 60 km</t>
  </si>
  <si>
    <t>275894463</t>
  </si>
  <si>
    <t>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</si>
  <si>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nový štěrk</t>
  </si>
  <si>
    <t>31</t>
  </si>
  <si>
    <t>5913070020</t>
  </si>
  <si>
    <t>Demontáž betonové přejezdové konstrukce část vnitřní</t>
  </si>
  <si>
    <t>1076243856</t>
  </si>
  <si>
    <t>Demontáž betonové přejezdové konstrukce část vnitřní. Poznámka: 1. V cenách jsou započteny náklady na demontáž konstrukce a naložení na dopravní prostředek.</t>
  </si>
  <si>
    <t xml:space="preserve">Přejezd  na 1.TK P2413 v km 470,831 (Záluží)</t>
  </si>
  <si>
    <t>32</t>
  </si>
  <si>
    <t>5913075020</t>
  </si>
  <si>
    <t>Montáž betonové přejezdové konstrukce část vnitřní</t>
  </si>
  <si>
    <t>-1484879816</t>
  </si>
  <si>
    <t>Montáž betonové přejezdové konstrukce část vnitřní. Poznámka: 1. V cenách jsou započteny náklady na montáž konstrukce. 2. V cenách nejsou obsaženy náklady na dodávku materiálu.</t>
  </si>
  <si>
    <t>33</t>
  </si>
  <si>
    <t>5913035030</t>
  </si>
  <si>
    <t>Demontáž celopryžové přejezdové konstrukce málo zatížené v koleji část vnější a vnitřní včetně závěrných zídek</t>
  </si>
  <si>
    <t>583556296</t>
  </si>
  <si>
    <t>Demontáž celopryžové přejezdové konstrukce málo zatížené v koleji část vnější a vnitřní včetně závěrných zídek. Poznámka: 1. V cenách jsou započteny náklady na demontáž konstrukce, naložení na dopravní prostředek.</t>
  </si>
  <si>
    <t>Přejezd na 1.TK P2412 v km 469,839 (Račice)</t>
  </si>
  <si>
    <t>8,4</t>
  </si>
  <si>
    <t>Přejezd na 2.TK P2412 v km 469,839 (Račice):</t>
  </si>
  <si>
    <t>34</t>
  </si>
  <si>
    <t>5913040030</t>
  </si>
  <si>
    <t>Montáž celopryžové přejezdové konstrukce málo zatížené v koleji část vnější a vnitřní včetně závěrných zídek</t>
  </si>
  <si>
    <t>-1019928571</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</si>
  <si>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</si>
  <si>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35</t>
  </si>
  <si>
    <t>5963101035</t>
  </si>
  <si>
    <t>Přejezd celopryžový Strail panel vnitřní</t>
  </si>
  <si>
    <t>-1928531912</t>
  </si>
  <si>
    <t>14+14</t>
  </si>
  <si>
    <t>36</t>
  </si>
  <si>
    <t>5963101040</t>
  </si>
  <si>
    <t>Přejezd celopryžový Strail panel vnější</t>
  </si>
  <si>
    <t>1444571921</t>
  </si>
  <si>
    <t>37</t>
  </si>
  <si>
    <t>5963101045</t>
  </si>
  <si>
    <t>Přejezd celopryžový Strail kolejová opěrka</t>
  </si>
  <si>
    <t>-148886747</t>
  </si>
  <si>
    <t>34+34</t>
  </si>
  <si>
    <t>38</t>
  </si>
  <si>
    <t>5963101050</t>
  </si>
  <si>
    <t>Přejezd celopryžový Strail spínací táhlo střední 1200 mm</t>
  </si>
  <si>
    <t>206748156</t>
  </si>
  <si>
    <t>28+28</t>
  </si>
  <si>
    <t>39</t>
  </si>
  <si>
    <t>5963101055</t>
  </si>
  <si>
    <t>Přejezd celopryžový Strail náběhový klín pero</t>
  </si>
  <si>
    <t>399071107</t>
  </si>
  <si>
    <t>2+2</t>
  </si>
  <si>
    <t>40</t>
  </si>
  <si>
    <t>5963101060</t>
  </si>
  <si>
    <t>Přejezd celopryžový Strail náběhový klín drážka</t>
  </si>
  <si>
    <t>-217328910</t>
  </si>
  <si>
    <t>41</t>
  </si>
  <si>
    <t>5963101105</t>
  </si>
  <si>
    <t>Přejezd celopryžový Strail závěrná zídka tvaru T délky 1200 mm</t>
  </si>
  <si>
    <t>-420193634</t>
  </si>
  <si>
    <t>42</t>
  </si>
  <si>
    <t>5963101120</t>
  </si>
  <si>
    <t>Přejezd celopryžový Strail betonový základ délky 1500 mm</t>
  </si>
  <si>
    <t>229288363</t>
  </si>
  <si>
    <t>12+12</t>
  </si>
  <si>
    <t>43</t>
  </si>
  <si>
    <t>5963101135</t>
  </si>
  <si>
    <t>Přejezd celopryžový Strail pojistka proti posuvu</t>
  </si>
  <si>
    <t>-319205463</t>
  </si>
  <si>
    <t>8+8</t>
  </si>
  <si>
    <t>44</t>
  </si>
  <si>
    <t>5915005020</t>
  </si>
  <si>
    <t>Hloubení rýh nebo jam na železničním spodku II. třídy</t>
  </si>
  <si>
    <t>-1325593865</t>
  </si>
  <si>
    <t>Hloubení rýh nebo jam na železničním spodku II. třídy. Poznámka: 1. V cenách jsou započteny náklady na hloubení a uložení výzisku na terén nebo naložení na dopravní prostředek a uložení na úložišti.</t>
  </si>
  <si>
    <t>přejezd Račice</t>
  </si>
  <si>
    <t>4,3+4,3+2</t>
  </si>
  <si>
    <t>5913235020</t>
  </si>
  <si>
    <t>Dělení AB komunikace řezáním hloubky do 20 cm</t>
  </si>
  <si>
    <t>1757556657</t>
  </si>
  <si>
    <t>Dělení AB komunikace řezáním hloubky do 20 cm. Poznámka: 1. V cenách jsou započteny náklady na provedení úkolu.</t>
  </si>
  <si>
    <t>4,7</t>
  </si>
  <si>
    <t>8,1</t>
  </si>
  <si>
    <t>46</t>
  </si>
  <si>
    <t>5913240020</t>
  </si>
  <si>
    <t>Odstranění AB komunikace odtěžením nebo frézováním hloubky do 20 cm</t>
  </si>
  <si>
    <t>m2</t>
  </si>
  <si>
    <t>-1835135346</t>
  </si>
  <si>
    <t>Odstranění AB komunikace odtěžením nebo frézováním hloubky do 20 cm. Poznámka: 1. V cenách jsou započteny náklady na odtěžení nebo frézování a naložení výzisku na dopravní prostředek.</t>
  </si>
  <si>
    <t>31,3</t>
  </si>
  <si>
    <t>37,4</t>
  </si>
  <si>
    <t>17,6</t>
  </si>
  <si>
    <t>47</t>
  </si>
  <si>
    <t>5913250020</t>
  </si>
  <si>
    <t>Zřízení konstrukce vozovky asfaltobetonové dle vzorového listu Ž těžké - podkladní, ložní a obrusná vrstva tloušťky do 25 cm</t>
  </si>
  <si>
    <t>-179286193</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</si>
  <si>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</si>
  <si>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48</t>
  </si>
  <si>
    <t>5963146005</t>
  </si>
  <si>
    <t>Asfaltový beton ACO 8 50/70 jemnozrnný-obrusná vrstva</t>
  </si>
  <si>
    <t>-2012052283</t>
  </si>
  <si>
    <t>Přejezdy Záluží+Račice</t>
  </si>
  <si>
    <t>13,8+16,5+7,7</t>
  </si>
  <si>
    <t>49</t>
  </si>
  <si>
    <t>5913335040</t>
  </si>
  <si>
    <t>Nátěr vodorovného dopravního značení souvislá čára šíře do 200 mm</t>
  </si>
  <si>
    <t>-804800749</t>
  </si>
  <si>
    <t>Nátěr vodorovného dopravního značení souvislá čára šíře do 200 mm. Poznámka: 1. V cenách jsou započteny náklady na očištění povrchu, případně starého nátěru a nečistot a jeho obnovení barvou schváleného typu a odstínu včetně provedení popisu. 2. V cenách nejsou obsaženy náklady na dodávku materiálu.</t>
  </si>
  <si>
    <t>22+24</t>
  </si>
  <si>
    <t>5914025550</t>
  </si>
  <si>
    <t>Výměna dílů otevřeného odvodnění prahové vpusti z prefabrikovaných dílů</t>
  </si>
  <si>
    <t>2008200557</t>
  </si>
  <si>
    <t>Výměna dílů otevřeného odvodnění prahové vpusti z prefabrikovaných dílů.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</si>
  <si>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51</t>
  </si>
  <si>
    <t>5964127005</t>
  </si>
  <si>
    <t>Odvodňovací žlaby štěrbinové betonové masívní</t>
  </si>
  <si>
    <t>398398939</t>
  </si>
  <si>
    <t>4metrový</t>
  </si>
  <si>
    <t>52</t>
  </si>
  <si>
    <t>5964161010</t>
  </si>
  <si>
    <t>Beton lehce zhutnitelný C 20/25;X0 F5 2 285 2 765</t>
  </si>
  <si>
    <t>778442371</t>
  </si>
  <si>
    <t>"bet. základy pod štěrb.vpusť" 2</t>
  </si>
  <si>
    <t>53</t>
  </si>
  <si>
    <t>9902900100</t>
  </si>
  <si>
    <t xml:space="preserve">Naložení  sypanin, drobného kusového materiálu, suti  </t>
  </si>
  <si>
    <t>1967678570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</si>
  <si>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</si>
  <si>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výzisk KL </t>
  </si>
  <si>
    <t>76,5</t>
  </si>
  <si>
    <t>9902100200</t>
  </si>
  <si>
    <t xml:space="preserve">Doprava dodávek zhotovitele, dodávek objednatele nebo výzisku mechanizací přes 3,5 t sypanin  do 20 km</t>
  </si>
  <si>
    <t>-2124221426</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</si>
  <si>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</si>
  <si>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výzisk KL (vlečka Měnírna)</t>
  </si>
  <si>
    <t>beton</t>
  </si>
  <si>
    <t>2*2,2</t>
  </si>
  <si>
    <t>55</t>
  </si>
  <si>
    <t>9902900200</t>
  </si>
  <si>
    <t xml:space="preserve">Naložení  objemnějšího kusového materiálu, vybouraných hmot</t>
  </si>
  <si>
    <t>152778305</t>
  </si>
  <si>
    <t>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</si>
  <si>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LISy v žst Roudnice</t>
  </si>
  <si>
    <t>4,977</t>
  </si>
  <si>
    <t>LISy výzisk</t>
  </si>
  <si>
    <t>56</t>
  </si>
  <si>
    <t>9902200100</t>
  </si>
  <si>
    <t>Doprava dodávek zhotovitele, dodávek objednatele nebo výzisku mechanizací přes 3,5 t objemnějšího kusového materiálu do 10 km</t>
  </si>
  <si>
    <t>1312398989</t>
  </si>
  <si>
    <t>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</si>
  <si>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 xml:space="preserve">LISy z žst Roudnice + výzisk </t>
  </si>
  <si>
    <t>4,977*2</t>
  </si>
  <si>
    <t>kolejnice výzisk</t>
  </si>
  <si>
    <t>6,003</t>
  </si>
  <si>
    <t>výzisk přejezd.</t>
  </si>
  <si>
    <t>7,6056*2</t>
  </si>
  <si>
    <t>57</t>
  </si>
  <si>
    <t>9902200300</t>
  </si>
  <si>
    <t>Doprava dodávek zhotovitele, dodávek objednatele nebo výzisku mechanizací přes 3,5 t objemnějšího kusového materiálu do 30 km</t>
  </si>
  <si>
    <t>-837425786</t>
  </si>
  <si>
    <t>Doprava dodávek zhotovitele, dodávek objednatele nebo výzisku mechanizací přes 3,5 t objemnějšího kusového materiálu do 30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</si>
  <si>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vyzískané pražce do žst Bohušovice</t>
  </si>
  <si>
    <t>1555</t>
  </si>
  <si>
    <t>58</t>
  </si>
  <si>
    <t>9902200900</t>
  </si>
  <si>
    <t>Doprava dodávek zhotovitele, dodávek objednatele nebo výzisku mechanizací přes 3,5 t objemnějšího kusového materiálu do 200 km</t>
  </si>
  <si>
    <t>-2023850833</t>
  </si>
  <si>
    <t>Doprava dodávek zhotovitele, dodávek objednatele nebo výzisku mechanizací přes 3,5 t objemnějšího kusového materiálu do 200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</si>
  <si>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 xml:space="preserve">nový přejezd Strail  2x</t>
  </si>
  <si>
    <t>59</t>
  </si>
  <si>
    <t>9902201200</t>
  </si>
  <si>
    <t>Doprava dodávek zhotovitele, dodávek objednatele nebo výzisku mechanizací přes 3,5 t objemnějšího kusového materiálu do 350 km</t>
  </si>
  <si>
    <t>1726303799</t>
  </si>
  <si>
    <t>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</si>
  <si>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pražce z ŽPSV</t>
  </si>
  <si>
    <t>kolejnice</t>
  </si>
  <si>
    <t>9902100300</t>
  </si>
  <si>
    <t xml:space="preserve">Doprava dodávek zhotovitele, dodávek objednatele nebo výzisku mechanizací přes 3,5 t sypanin  do 30 km</t>
  </si>
  <si>
    <t>1992978499</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</si>
  <si>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</si>
  <si>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nový AB</t>
  </si>
  <si>
    <t>AB na skládku</t>
  </si>
  <si>
    <t>Račice (výkopek) na skládku</t>
  </si>
  <si>
    <t>7,7+11,3</t>
  </si>
  <si>
    <t>výzisk drobné kolej. a upevň. do žst Lovosice</t>
  </si>
  <si>
    <t>24,9</t>
  </si>
  <si>
    <t>61</t>
  </si>
  <si>
    <t>9902100600</t>
  </si>
  <si>
    <t xml:space="preserve">Doprava dodávek zhotovitele, dodávek objednatele nebo výzisku mechanizací přes 3,5 t sypanin  do 80 km</t>
  </si>
  <si>
    <t>1649765202</t>
  </si>
  <si>
    <t>Doprava dodávek zhotovitele, dodávek objednatele nebo výzisku mechanizací přes 3,5 t sypanin do 80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</si>
  <si>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nový mat (upevň.)</t>
  </si>
  <si>
    <t>62</t>
  </si>
  <si>
    <t>9909000100</t>
  </si>
  <si>
    <t>Poplatek za uložení suti nebo hmot na oficiální skládku</t>
  </si>
  <si>
    <t>-408384087</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</si>
  <si>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</si>
  <si>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63</t>
  </si>
  <si>
    <t>-1044298999</t>
  </si>
  <si>
    <t>výzisk KL</t>
  </si>
  <si>
    <t>64</t>
  </si>
  <si>
    <t>9903200100</t>
  </si>
  <si>
    <t>Přeprava mechanizace na místo prováděných prací o hmotnosti přes 12 t přes 50 do 100 km</t>
  </si>
  <si>
    <t>746830437</t>
  </si>
  <si>
    <t xml:space="preserve">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 </t>
  </si>
  <si>
    <t>ASP, SSP, SUM, 2x bagr, stab.</t>
  </si>
  <si>
    <t>2 - Materiál dodávaný objednatelem NEOCEŇOVAT</t>
  </si>
  <si>
    <t>5957119030</t>
  </si>
  <si>
    <t>Lepený izolovaný styk tv. UIC60 s tepelně zpracovanou hlavou délky 4,00 m</t>
  </si>
  <si>
    <t>-1111049558</t>
  </si>
  <si>
    <t>5957119055</t>
  </si>
  <si>
    <t>Lepený izolovaný styk tv. UIC60 s tepelně zpracovanou hlavou délky 4,50 m</t>
  </si>
  <si>
    <t>983188963</t>
  </si>
  <si>
    <t>5957119080</t>
  </si>
  <si>
    <t>Lepený izolovaný styk tv. UIC60 s tepelně zpracovanou hlavou délky 5,00 m</t>
  </si>
  <si>
    <t>634050041</t>
  </si>
  <si>
    <t>5956140000.1</t>
  </si>
  <si>
    <t>Pražec betonový příčný nevystrojený tv. B 91S/1 (UIC)</t>
  </si>
  <si>
    <t>-624916525</t>
  </si>
  <si>
    <t>"ŽPSV - B91T" 4348</t>
  </si>
  <si>
    <t>5956140000.2</t>
  </si>
  <si>
    <t>1877450672</t>
  </si>
  <si>
    <t>"ST - B91T" 768</t>
  </si>
  <si>
    <t>3 - VRN</t>
  </si>
  <si>
    <t>VRN - Vedlejší rozpočtové náklady</t>
  </si>
  <si>
    <t>Vedlejší rozpočtové náklady</t>
  </si>
  <si>
    <t>021211001</t>
  </si>
  <si>
    <t>Průzkumné práce pro opravy Doplňující laboratorní rozbor kontaminace zeminy nebo kol. lože</t>
  </si>
  <si>
    <t>kpl</t>
  </si>
  <si>
    <t>-1580761264</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</si>
  <si>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</si>
  <si>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022101011</t>
  </si>
  <si>
    <t>Geodetické práce Geodetické práce v průběhu opravy</t>
  </si>
  <si>
    <t>-778087986</t>
  </si>
  <si>
    <t>022111011</t>
  </si>
  <si>
    <t>Geodetické práce Kontrola PPK při směrové a výškové úpravě koleje zaměřením APK trať dvoukolejná</t>
  </si>
  <si>
    <t>-749056927</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</si>
  <si>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</si>
  <si>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APK</t>
  </si>
  <si>
    <t>022121001</t>
  </si>
  <si>
    <t>Geodetické práce Diagnostika technické infrastruktury Vytýčení trasy inženýrských sítí</t>
  </si>
  <si>
    <t>-356959287</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</si>
  <si>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</si>
  <si>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</si>
  <si>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</si>
  <si>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-335290358</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</si>
  <si>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</si>
  <si>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</si>
  <si>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</si>
  <si>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853644804</t>
  </si>
  <si>
    <t>033111001</t>
  </si>
  <si>
    <t>Provozní vlivy Výluka silničního provozu se zajištěním objížďky</t>
  </si>
  <si>
    <t>2066375648</t>
  </si>
  <si>
    <t>přejezd Račice a Záluží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</si>
</sst>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8"/>
      <color rgb="FF800080"/>
      <name val="Arial CE"/>
    </font>
    <font>
      <sz val="8"/>
      <color rgb="FF505050"/>
      <name val="Arial CE"/>
    </font>
    <font>
      <sz val="8"/>
      <color rgb="FFFF0000"/>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25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4"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3" xfId="0" applyFont="1" applyBorder="1" applyAlignment="1" applyProtection="1">
      <alignment vertical="center"/>
    </xf>
    <xf numFmtId="0" fontId="23" fillId="0" borderId="0" xfId="0" applyFont="1" applyAlignment="1" applyProtection="1">
      <alignment vertical="center"/>
    </xf>
    <xf numFmtId="0" fontId="23" fillId="0" borderId="0" xfId="0" applyFont="1" applyAlignment="1" applyProtection="1">
      <alignment horizontal="left" vertical="center" wrapText="1"/>
    </xf>
    <xf numFmtId="0" fontId="24" fillId="0" borderId="0" xfId="0" applyFont="1" applyAlignment="1" applyProtection="1">
      <alignment vertical="center"/>
    </xf>
    <xf numFmtId="4" fontId="24"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4"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5"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6" fillId="0" borderId="0" xfId="0" applyFont="1" applyAlignment="1" applyProtection="1">
      <alignment horizontal="left" vertical="center"/>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8" fillId="0" borderId="0" xfId="0" applyFont="1" applyAlignment="1" applyProtection="1">
      <alignment horizontal="left" vertical="center"/>
    </xf>
    <xf numFmtId="0" fontId="29" fillId="0" borderId="0" xfId="0" applyFont="1" applyAlignment="1" applyProtection="1">
      <alignment horizontal="left" vertical="center" wrapText="1"/>
    </xf>
    <xf numFmtId="0" fontId="0" fillId="0" borderId="14" xfId="0" applyFont="1" applyBorder="1" applyAlignment="1" applyProtection="1">
      <alignment vertical="center"/>
    </xf>
    <xf numFmtId="0" fontId="30" fillId="0" borderId="0" xfId="0" applyFont="1" applyAlignment="1" applyProtection="1">
      <alignment vertical="center" wrapText="1"/>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vertical="center"/>
      <protection locked="0"/>
    </xf>
    <xf numFmtId="0" fontId="5" fillId="0" borderId="3" xfId="0" applyFont="1" applyBorder="1" applyAlignment="1">
      <alignment vertical="center"/>
    </xf>
    <xf numFmtId="0" fontId="5" fillId="0" borderId="14" xfId="0" applyFont="1" applyBorder="1" applyAlignment="1" applyProtection="1">
      <alignment vertical="center"/>
    </xf>
    <xf numFmtId="0" fontId="5" fillId="0" borderId="0" xfId="0" applyFont="1" applyBorder="1" applyAlignment="1" applyProtection="1">
      <alignment vertical="center"/>
    </xf>
    <xf numFmtId="0" fontId="5" fillId="0" borderId="15" xfId="0" applyFont="1" applyBorder="1" applyAlignment="1" applyProtection="1">
      <alignment vertical="center"/>
    </xf>
    <xf numFmtId="0" fontId="5" fillId="0" borderId="0" xfId="0" applyFont="1" applyAlignment="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wrapText="1"/>
    </xf>
    <xf numFmtId="167" fontId="6" fillId="0" borderId="0" xfId="0" applyNumberFormat="1" applyFont="1" applyAlignment="1" applyProtection="1">
      <alignment vertical="center"/>
    </xf>
    <xf numFmtId="0" fontId="6" fillId="0" borderId="0" xfId="0" applyFont="1" applyAlignment="1" applyProtection="1">
      <alignment vertical="center"/>
      <protection locked="0"/>
    </xf>
    <xf numFmtId="0" fontId="6" fillId="0" borderId="3" xfId="0" applyFont="1" applyBorder="1" applyAlignment="1">
      <alignment vertical="center"/>
    </xf>
    <xf numFmtId="0" fontId="6" fillId="0" borderId="14" xfId="0" applyFont="1" applyBorder="1" applyAlignment="1" applyProtection="1">
      <alignment vertical="center"/>
    </xf>
    <xf numFmtId="0" fontId="6" fillId="0" borderId="0" xfId="0" applyFont="1" applyBorder="1" applyAlignment="1" applyProtection="1">
      <alignment vertical="center"/>
    </xf>
    <xf numFmtId="0" fontId="6" fillId="0" borderId="15" xfId="0" applyFont="1" applyBorder="1" applyAlignment="1" applyProtection="1">
      <alignment vertical="center"/>
    </xf>
    <xf numFmtId="0" fontId="6" fillId="0" borderId="0" xfId="0" applyFont="1" applyAlignment="1">
      <alignment horizontal="lef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6" fillId="0" borderId="19" xfId="0" applyFont="1" applyBorder="1" applyAlignment="1" applyProtection="1">
      <alignment vertical="center"/>
    </xf>
    <xf numFmtId="0" fontId="6" fillId="0" borderId="20" xfId="0" applyFont="1" applyBorder="1" applyAlignment="1" applyProtection="1">
      <alignment vertical="center"/>
    </xf>
    <xf numFmtId="0" fontId="6" fillId="0" borderId="21"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20" xfId="0" applyFont="1" applyBorder="1" applyAlignment="1" applyProtection="1">
      <alignment horizontal="left" vertical="center"/>
    </xf>
    <xf numFmtId="0" fontId="8" fillId="0" borderId="20" xfId="0" applyFont="1" applyBorder="1" applyAlignment="1" applyProtection="1">
      <alignment vertical="center"/>
    </xf>
    <xf numFmtId="0" fontId="8" fillId="0" borderId="20" xfId="0" applyFont="1" applyBorder="1" applyAlignment="1" applyProtection="1">
      <alignment vertical="center"/>
      <protection locked="0"/>
    </xf>
    <xf numFmtId="4" fontId="8" fillId="0" borderId="20" xfId="0" applyNumberFormat="1" applyFont="1" applyBorder="1" applyAlignment="1" applyProtection="1">
      <alignment vertical="center"/>
    </xf>
    <xf numFmtId="0" fontId="8" fillId="0" borderId="3" xfId="0" applyFont="1" applyBorder="1" applyAlignment="1">
      <alignment vertical="center"/>
    </xf>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8" fillId="0" borderId="0" xfId="0" applyFont="1" applyAlignment="1" applyProtection="1">
      <alignment horizontal="left"/>
    </xf>
    <xf numFmtId="0" fontId="9" fillId="0" borderId="0" xfId="0" applyFont="1" applyAlignment="1" applyProtection="1">
      <protection locked="0"/>
    </xf>
    <xf numFmtId="4" fontId="8"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5"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3" t="s">
        <v>0</v>
      </c>
      <c r="AZ1" s="13" t="s">
        <v>1</v>
      </c>
      <c r="BA1" s="13" t="s">
        <v>2</v>
      </c>
      <c r="BB1" s="13" t="s">
        <v>3</v>
      </c>
      <c r="BT1" s="13" t="s">
        <v>4</v>
      </c>
      <c r="BU1" s="13" t="s">
        <v>4</v>
      </c>
      <c r="BV1" s="13" t="s">
        <v>5</v>
      </c>
    </row>
    <row r="2" ht="36.96" customHeight="1">
      <c r="AR2"/>
      <c r="BS2" s="14" t="s">
        <v>6</v>
      </c>
      <c r="BT2" s="14" t="s">
        <v>7</v>
      </c>
    </row>
    <row r="3" ht="6.96"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ht="24.96"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ht="12" customHeight="1">
      <c r="B5" s="18"/>
      <c r="C5" s="19"/>
      <c r="D5" s="23" t="s">
        <v>13</v>
      </c>
      <c r="E5" s="19"/>
      <c r="F5" s="19"/>
      <c r="G5" s="19"/>
      <c r="H5" s="19"/>
      <c r="I5" s="19"/>
      <c r="J5" s="19"/>
      <c r="K5" s="24" t="s">
        <v>14</v>
      </c>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7"/>
      <c r="BE5" s="25" t="s">
        <v>15</v>
      </c>
      <c r="BS5" s="14" t="s">
        <v>6</v>
      </c>
    </row>
    <row r="6" ht="36.96" customHeight="1">
      <c r="B6" s="18"/>
      <c r="C6" s="19"/>
      <c r="D6" s="26" t="s">
        <v>16</v>
      </c>
      <c r="E6" s="19"/>
      <c r="F6" s="19"/>
      <c r="G6" s="19"/>
      <c r="H6" s="19"/>
      <c r="I6" s="19"/>
      <c r="J6" s="19"/>
      <c r="K6" s="27" t="s">
        <v>17</v>
      </c>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7"/>
      <c r="BE6" s="28"/>
      <c r="BS6" s="14" t="s">
        <v>6</v>
      </c>
    </row>
    <row r="7" ht="12" customHeight="1">
      <c r="B7" s="18"/>
      <c r="C7" s="19"/>
      <c r="D7" s="29"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9" t="s">
        <v>19</v>
      </c>
      <c r="AL7" s="19"/>
      <c r="AM7" s="19"/>
      <c r="AN7" s="24" t="s">
        <v>1</v>
      </c>
      <c r="AO7" s="19"/>
      <c r="AP7" s="19"/>
      <c r="AQ7" s="19"/>
      <c r="AR7" s="17"/>
      <c r="BE7" s="28"/>
      <c r="BS7" s="14" t="s">
        <v>6</v>
      </c>
    </row>
    <row r="8" ht="12" customHeight="1">
      <c r="B8" s="18"/>
      <c r="C8" s="19"/>
      <c r="D8" s="29"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9" t="s">
        <v>22</v>
      </c>
      <c r="AL8" s="19"/>
      <c r="AM8" s="19"/>
      <c r="AN8" s="30" t="s">
        <v>23</v>
      </c>
      <c r="AO8" s="19"/>
      <c r="AP8" s="19"/>
      <c r="AQ8" s="19"/>
      <c r="AR8" s="17"/>
      <c r="BE8" s="28"/>
      <c r="BS8" s="14" t="s">
        <v>6</v>
      </c>
    </row>
    <row r="9" ht="14.4"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8"/>
      <c r="BS9" s="14" t="s">
        <v>6</v>
      </c>
    </row>
    <row r="10" ht="12" customHeight="1">
      <c r="B10" s="18"/>
      <c r="C10" s="19"/>
      <c r="D10" s="29" t="s">
        <v>24</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9" t="s">
        <v>25</v>
      </c>
      <c r="AL10" s="19"/>
      <c r="AM10" s="19"/>
      <c r="AN10" s="24" t="s">
        <v>26</v>
      </c>
      <c r="AO10" s="19"/>
      <c r="AP10" s="19"/>
      <c r="AQ10" s="19"/>
      <c r="AR10" s="17"/>
      <c r="BE10" s="28"/>
      <c r="BS10" s="14" t="s">
        <v>6</v>
      </c>
    </row>
    <row r="11" ht="18.48" customHeight="1">
      <c r="B11" s="18"/>
      <c r="C11" s="19"/>
      <c r="D11" s="19"/>
      <c r="E11" s="24" t="s">
        <v>27</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9" t="s">
        <v>28</v>
      </c>
      <c r="AL11" s="19"/>
      <c r="AM11" s="19"/>
      <c r="AN11" s="24" t="s">
        <v>29</v>
      </c>
      <c r="AO11" s="19"/>
      <c r="AP11" s="19"/>
      <c r="AQ11" s="19"/>
      <c r="AR11" s="17"/>
      <c r="BE11" s="28"/>
      <c r="BS11" s="14" t="s">
        <v>6</v>
      </c>
    </row>
    <row r="12" ht="6.96"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8"/>
      <c r="BS12" s="14" t="s">
        <v>6</v>
      </c>
    </row>
    <row r="13" ht="12" customHeight="1">
      <c r="B13" s="18"/>
      <c r="C13" s="19"/>
      <c r="D13" s="29" t="s">
        <v>30</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9" t="s">
        <v>25</v>
      </c>
      <c r="AL13" s="19"/>
      <c r="AM13" s="19"/>
      <c r="AN13" s="31" t="s">
        <v>31</v>
      </c>
      <c r="AO13" s="19"/>
      <c r="AP13" s="19"/>
      <c r="AQ13" s="19"/>
      <c r="AR13" s="17"/>
      <c r="BE13" s="28"/>
      <c r="BS13" s="14" t="s">
        <v>6</v>
      </c>
    </row>
    <row r="14">
      <c r="B14" s="18"/>
      <c r="C14" s="19"/>
      <c r="D14" s="19"/>
      <c r="E14" s="31" t="s">
        <v>31</v>
      </c>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29" t="s">
        <v>28</v>
      </c>
      <c r="AL14" s="19"/>
      <c r="AM14" s="19"/>
      <c r="AN14" s="31" t="s">
        <v>31</v>
      </c>
      <c r="AO14" s="19"/>
      <c r="AP14" s="19"/>
      <c r="AQ14" s="19"/>
      <c r="AR14" s="17"/>
      <c r="BE14" s="28"/>
      <c r="BS14" s="14" t="s">
        <v>6</v>
      </c>
    </row>
    <row r="15" ht="6.96"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8"/>
      <c r="BS15" s="14" t="s">
        <v>4</v>
      </c>
    </row>
    <row r="16" ht="12" customHeight="1">
      <c r="B16" s="18"/>
      <c r="C16" s="19"/>
      <c r="D16" s="29" t="s">
        <v>32</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9" t="s">
        <v>25</v>
      </c>
      <c r="AL16" s="19"/>
      <c r="AM16" s="19"/>
      <c r="AN16" s="24" t="s">
        <v>1</v>
      </c>
      <c r="AO16" s="19"/>
      <c r="AP16" s="19"/>
      <c r="AQ16" s="19"/>
      <c r="AR16" s="17"/>
      <c r="BE16" s="28"/>
      <c r="BS16" s="14" t="s">
        <v>4</v>
      </c>
    </row>
    <row r="17" ht="18.48" customHeight="1">
      <c r="B17" s="18"/>
      <c r="C17" s="19"/>
      <c r="D17" s="19"/>
      <c r="E17" s="24" t="s">
        <v>33</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9" t="s">
        <v>28</v>
      </c>
      <c r="AL17" s="19"/>
      <c r="AM17" s="19"/>
      <c r="AN17" s="24" t="s">
        <v>1</v>
      </c>
      <c r="AO17" s="19"/>
      <c r="AP17" s="19"/>
      <c r="AQ17" s="19"/>
      <c r="AR17" s="17"/>
      <c r="BE17" s="28"/>
      <c r="BS17" s="14" t="s">
        <v>34</v>
      </c>
    </row>
    <row r="18" ht="6.96"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8"/>
      <c r="BS18" s="14" t="s">
        <v>6</v>
      </c>
    </row>
    <row r="19" ht="12" customHeight="1">
      <c r="B19" s="18"/>
      <c r="C19" s="19"/>
      <c r="D19" s="29" t="s">
        <v>35</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9" t="s">
        <v>25</v>
      </c>
      <c r="AL19" s="19"/>
      <c r="AM19" s="19"/>
      <c r="AN19" s="24" t="s">
        <v>1</v>
      </c>
      <c r="AO19" s="19"/>
      <c r="AP19" s="19"/>
      <c r="AQ19" s="19"/>
      <c r="AR19" s="17"/>
      <c r="BE19" s="28"/>
      <c r="BS19" s="14" t="s">
        <v>6</v>
      </c>
    </row>
    <row r="20" ht="18.48" customHeight="1">
      <c r="B20" s="18"/>
      <c r="C20" s="19"/>
      <c r="D20" s="19"/>
      <c r="E20" s="24" t="s">
        <v>36</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9" t="s">
        <v>28</v>
      </c>
      <c r="AL20" s="19"/>
      <c r="AM20" s="19"/>
      <c r="AN20" s="24" t="s">
        <v>1</v>
      </c>
      <c r="AO20" s="19"/>
      <c r="AP20" s="19"/>
      <c r="AQ20" s="19"/>
      <c r="AR20" s="17"/>
      <c r="BE20" s="28"/>
      <c r="BS20" s="14" t="s">
        <v>34</v>
      </c>
    </row>
    <row r="21" ht="6.96"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8"/>
    </row>
    <row r="22" ht="12" customHeight="1">
      <c r="B22" s="18"/>
      <c r="C22" s="19"/>
      <c r="D22" s="29" t="s">
        <v>37</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8"/>
    </row>
    <row r="23" ht="16.5" customHeight="1">
      <c r="B23" s="18"/>
      <c r="C23" s="19"/>
      <c r="D23" s="19"/>
      <c r="E23" s="33" t="s">
        <v>1</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19"/>
      <c r="AP23" s="19"/>
      <c r="AQ23" s="19"/>
      <c r="AR23" s="17"/>
      <c r="BE23" s="28"/>
    </row>
    <row r="24" ht="6.96"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8"/>
    </row>
    <row r="25" ht="6.96" customHeight="1">
      <c r="B25" s="18"/>
      <c r="C25" s="19"/>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19"/>
      <c r="AQ25" s="19"/>
      <c r="AR25" s="17"/>
      <c r="BE25" s="28"/>
    </row>
    <row r="26" s="1" customFormat="1" ht="25.92" customHeight="1">
      <c r="B26" s="35"/>
      <c r="C26" s="36"/>
      <c r="D26" s="37" t="s">
        <v>38</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ROUND(AG54,2)</f>
        <v>0</v>
      </c>
      <c r="AL26" s="38"/>
      <c r="AM26" s="38"/>
      <c r="AN26" s="38"/>
      <c r="AO26" s="38"/>
      <c r="AP26" s="36"/>
      <c r="AQ26" s="36"/>
      <c r="AR26" s="40"/>
      <c r="BE26" s="28"/>
    </row>
    <row r="27" s="1" customFormat="1" ht="6.96" customHeight="1">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8"/>
    </row>
    <row r="28" s="1" customFormat="1">
      <c r="B28" s="35"/>
      <c r="C28" s="36"/>
      <c r="D28" s="36"/>
      <c r="E28" s="36"/>
      <c r="F28" s="36"/>
      <c r="G28" s="36"/>
      <c r="H28" s="36"/>
      <c r="I28" s="36"/>
      <c r="J28" s="36"/>
      <c r="K28" s="36"/>
      <c r="L28" s="41" t="s">
        <v>39</v>
      </c>
      <c r="M28" s="41"/>
      <c r="N28" s="41"/>
      <c r="O28" s="41"/>
      <c r="P28" s="41"/>
      <c r="Q28" s="36"/>
      <c r="R28" s="36"/>
      <c r="S28" s="36"/>
      <c r="T28" s="36"/>
      <c r="U28" s="36"/>
      <c r="V28" s="36"/>
      <c r="W28" s="41" t="s">
        <v>40</v>
      </c>
      <c r="X28" s="41"/>
      <c r="Y28" s="41"/>
      <c r="Z28" s="41"/>
      <c r="AA28" s="41"/>
      <c r="AB28" s="41"/>
      <c r="AC28" s="41"/>
      <c r="AD28" s="41"/>
      <c r="AE28" s="41"/>
      <c r="AF28" s="36"/>
      <c r="AG28" s="36"/>
      <c r="AH28" s="36"/>
      <c r="AI28" s="36"/>
      <c r="AJ28" s="36"/>
      <c r="AK28" s="41" t="s">
        <v>41</v>
      </c>
      <c r="AL28" s="41"/>
      <c r="AM28" s="41"/>
      <c r="AN28" s="41"/>
      <c r="AO28" s="41"/>
      <c r="AP28" s="36"/>
      <c r="AQ28" s="36"/>
      <c r="AR28" s="40"/>
      <c r="BE28" s="28"/>
    </row>
    <row r="29" s="2" customFormat="1" ht="14.4" customHeight="1">
      <c r="B29" s="42"/>
      <c r="C29" s="43"/>
      <c r="D29" s="29" t="s">
        <v>42</v>
      </c>
      <c r="E29" s="43"/>
      <c r="F29" s="29" t="s">
        <v>43</v>
      </c>
      <c r="G29" s="43"/>
      <c r="H29" s="43"/>
      <c r="I29" s="43"/>
      <c r="J29" s="43"/>
      <c r="K29" s="43"/>
      <c r="L29" s="44">
        <v>0.20999999999999999</v>
      </c>
      <c r="M29" s="43"/>
      <c r="N29" s="43"/>
      <c r="O29" s="43"/>
      <c r="P29" s="43"/>
      <c r="Q29" s="43"/>
      <c r="R29" s="43"/>
      <c r="S29" s="43"/>
      <c r="T29" s="43"/>
      <c r="U29" s="43"/>
      <c r="V29" s="43"/>
      <c r="W29" s="45">
        <f>ROUND(AZ54, 2)</f>
        <v>0</v>
      </c>
      <c r="X29" s="43"/>
      <c r="Y29" s="43"/>
      <c r="Z29" s="43"/>
      <c r="AA29" s="43"/>
      <c r="AB29" s="43"/>
      <c r="AC29" s="43"/>
      <c r="AD29" s="43"/>
      <c r="AE29" s="43"/>
      <c r="AF29" s="43"/>
      <c r="AG29" s="43"/>
      <c r="AH29" s="43"/>
      <c r="AI29" s="43"/>
      <c r="AJ29" s="43"/>
      <c r="AK29" s="45">
        <f>ROUND(AV54, 2)</f>
        <v>0</v>
      </c>
      <c r="AL29" s="43"/>
      <c r="AM29" s="43"/>
      <c r="AN29" s="43"/>
      <c r="AO29" s="43"/>
      <c r="AP29" s="43"/>
      <c r="AQ29" s="43"/>
      <c r="AR29" s="46"/>
      <c r="BE29" s="28"/>
    </row>
    <row r="30" s="2" customFormat="1" ht="14.4" customHeight="1">
      <c r="B30" s="42"/>
      <c r="C30" s="43"/>
      <c r="D30" s="43"/>
      <c r="E30" s="43"/>
      <c r="F30" s="29" t="s">
        <v>44</v>
      </c>
      <c r="G30" s="43"/>
      <c r="H30" s="43"/>
      <c r="I30" s="43"/>
      <c r="J30" s="43"/>
      <c r="K30" s="43"/>
      <c r="L30" s="44">
        <v>0.14999999999999999</v>
      </c>
      <c r="M30" s="43"/>
      <c r="N30" s="43"/>
      <c r="O30" s="43"/>
      <c r="P30" s="43"/>
      <c r="Q30" s="43"/>
      <c r="R30" s="43"/>
      <c r="S30" s="43"/>
      <c r="T30" s="43"/>
      <c r="U30" s="43"/>
      <c r="V30" s="43"/>
      <c r="W30" s="45">
        <f>ROUND(BA54, 2)</f>
        <v>0</v>
      </c>
      <c r="X30" s="43"/>
      <c r="Y30" s="43"/>
      <c r="Z30" s="43"/>
      <c r="AA30" s="43"/>
      <c r="AB30" s="43"/>
      <c r="AC30" s="43"/>
      <c r="AD30" s="43"/>
      <c r="AE30" s="43"/>
      <c r="AF30" s="43"/>
      <c r="AG30" s="43"/>
      <c r="AH30" s="43"/>
      <c r="AI30" s="43"/>
      <c r="AJ30" s="43"/>
      <c r="AK30" s="45">
        <f>ROUND(AW54, 2)</f>
        <v>0</v>
      </c>
      <c r="AL30" s="43"/>
      <c r="AM30" s="43"/>
      <c r="AN30" s="43"/>
      <c r="AO30" s="43"/>
      <c r="AP30" s="43"/>
      <c r="AQ30" s="43"/>
      <c r="AR30" s="46"/>
      <c r="BE30" s="28"/>
    </row>
    <row r="31" hidden="1" s="2" customFormat="1" ht="14.4" customHeight="1">
      <c r="B31" s="42"/>
      <c r="C31" s="43"/>
      <c r="D31" s="43"/>
      <c r="E31" s="43"/>
      <c r="F31" s="29" t="s">
        <v>45</v>
      </c>
      <c r="G31" s="43"/>
      <c r="H31" s="43"/>
      <c r="I31" s="43"/>
      <c r="J31" s="43"/>
      <c r="K31" s="43"/>
      <c r="L31" s="44">
        <v>0.20999999999999999</v>
      </c>
      <c r="M31" s="43"/>
      <c r="N31" s="43"/>
      <c r="O31" s="43"/>
      <c r="P31" s="43"/>
      <c r="Q31" s="43"/>
      <c r="R31" s="43"/>
      <c r="S31" s="43"/>
      <c r="T31" s="43"/>
      <c r="U31" s="43"/>
      <c r="V31" s="43"/>
      <c r="W31" s="45">
        <f>ROUND(BB54, 2)</f>
        <v>0</v>
      </c>
      <c r="X31" s="43"/>
      <c r="Y31" s="43"/>
      <c r="Z31" s="43"/>
      <c r="AA31" s="43"/>
      <c r="AB31" s="43"/>
      <c r="AC31" s="43"/>
      <c r="AD31" s="43"/>
      <c r="AE31" s="43"/>
      <c r="AF31" s="43"/>
      <c r="AG31" s="43"/>
      <c r="AH31" s="43"/>
      <c r="AI31" s="43"/>
      <c r="AJ31" s="43"/>
      <c r="AK31" s="45">
        <v>0</v>
      </c>
      <c r="AL31" s="43"/>
      <c r="AM31" s="43"/>
      <c r="AN31" s="43"/>
      <c r="AO31" s="43"/>
      <c r="AP31" s="43"/>
      <c r="AQ31" s="43"/>
      <c r="AR31" s="46"/>
      <c r="BE31" s="28"/>
    </row>
    <row r="32" hidden="1" s="2" customFormat="1" ht="14.4" customHeight="1">
      <c r="B32" s="42"/>
      <c r="C32" s="43"/>
      <c r="D32" s="43"/>
      <c r="E32" s="43"/>
      <c r="F32" s="29" t="s">
        <v>46</v>
      </c>
      <c r="G32" s="43"/>
      <c r="H32" s="43"/>
      <c r="I32" s="43"/>
      <c r="J32" s="43"/>
      <c r="K32" s="43"/>
      <c r="L32" s="44">
        <v>0.14999999999999999</v>
      </c>
      <c r="M32" s="43"/>
      <c r="N32" s="43"/>
      <c r="O32" s="43"/>
      <c r="P32" s="43"/>
      <c r="Q32" s="43"/>
      <c r="R32" s="43"/>
      <c r="S32" s="43"/>
      <c r="T32" s="43"/>
      <c r="U32" s="43"/>
      <c r="V32" s="43"/>
      <c r="W32" s="45">
        <f>ROUND(BC54, 2)</f>
        <v>0</v>
      </c>
      <c r="X32" s="43"/>
      <c r="Y32" s="43"/>
      <c r="Z32" s="43"/>
      <c r="AA32" s="43"/>
      <c r="AB32" s="43"/>
      <c r="AC32" s="43"/>
      <c r="AD32" s="43"/>
      <c r="AE32" s="43"/>
      <c r="AF32" s="43"/>
      <c r="AG32" s="43"/>
      <c r="AH32" s="43"/>
      <c r="AI32" s="43"/>
      <c r="AJ32" s="43"/>
      <c r="AK32" s="45">
        <v>0</v>
      </c>
      <c r="AL32" s="43"/>
      <c r="AM32" s="43"/>
      <c r="AN32" s="43"/>
      <c r="AO32" s="43"/>
      <c r="AP32" s="43"/>
      <c r="AQ32" s="43"/>
      <c r="AR32" s="46"/>
      <c r="BE32" s="28"/>
    </row>
    <row r="33" hidden="1" s="2" customFormat="1" ht="14.4" customHeight="1">
      <c r="B33" s="42"/>
      <c r="C33" s="43"/>
      <c r="D33" s="43"/>
      <c r="E33" s="43"/>
      <c r="F33" s="29" t="s">
        <v>47</v>
      </c>
      <c r="G33" s="43"/>
      <c r="H33" s="43"/>
      <c r="I33" s="43"/>
      <c r="J33" s="43"/>
      <c r="K33" s="43"/>
      <c r="L33" s="44">
        <v>0</v>
      </c>
      <c r="M33" s="43"/>
      <c r="N33" s="43"/>
      <c r="O33" s="43"/>
      <c r="P33" s="43"/>
      <c r="Q33" s="43"/>
      <c r="R33" s="43"/>
      <c r="S33" s="43"/>
      <c r="T33" s="43"/>
      <c r="U33" s="43"/>
      <c r="V33" s="43"/>
      <c r="W33" s="45">
        <f>ROUND(BD54, 2)</f>
        <v>0</v>
      </c>
      <c r="X33" s="43"/>
      <c r="Y33" s="43"/>
      <c r="Z33" s="43"/>
      <c r="AA33" s="43"/>
      <c r="AB33" s="43"/>
      <c r="AC33" s="43"/>
      <c r="AD33" s="43"/>
      <c r="AE33" s="43"/>
      <c r="AF33" s="43"/>
      <c r="AG33" s="43"/>
      <c r="AH33" s="43"/>
      <c r="AI33" s="43"/>
      <c r="AJ33" s="43"/>
      <c r="AK33" s="45">
        <v>0</v>
      </c>
      <c r="AL33" s="43"/>
      <c r="AM33" s="43"/>
      <c r="AN33" s="43"/>
      <c r="AO33" s="43"/>
      <c r="AP33" s="43"/>
      <c r="AQ33" s="43"/>
      <c r="AR33" s="46"/>
      <c r="BE33" s="28"/>
    </row>
    <row r="34" s="1" customFormat="1" ht="6.96" customHeight="1">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8"/>
    </row>
    <row r="35" s="1" customFormat="1" ht="25.92" customHeight="1">
      <c r="B35" s="35"/>
      <c r="C35" s="47"/>
      <c r="D35" s="48" t="s">
        <v>48</v>
      </c>
      <c r="E35" s="49"/>
      <c r="F35" s="49"/>
      <c r="G35" s="49"/>
      <c r="H35" s="49"/>
      <c r="I35" s="49"/>
      <c r="J35" s="49"/>
      <c r="K35" s="49"/>
      <c r="L35" s="49"/>
      <c r="M35" s="49"/>
      <c r="N35" s="49"/>
      <c r="O35" s="49"/>
      <c r="P35" s="49"/>
      <c r="Q35" s="49"/>
      <c r="R35" s="49"/>
      <c r="S35" s="49"/>
      <c r="T35" s="50" t="s">
        <v>49</v>
      </c>
      <c r="U35" s="49"/>
      <c r="V35" s="49"/>
      <c r="W35" s="49"/>
      <c r="X35" s="51" t="s">
        <v>50</v>
      </c>
      <c r="Y35" s="49"/>
      <c r="Z35" s="49"/>
      <c r="AA35" s="49"/>
      <c r="AB35" s="49"/>
      <c r="AC35" s="49"/>
      <c r="AD35" s="49"/>
      <c r="AE35" s="49"/>
      <c r="AF35" s="49"/>
      <c r="AG35" s="49"/>
      <c r="AH35" s="49"/>
      <c r="AI35" s="49"/>
      <c r="AJ35" s="49"/>
      <c r="AK35" s="52">
        <f>SUM(AK26:AK33)</f>
        <v>0</v>
      </c>
      <c r="AL35" s="49"/>
      <c r="AM35" s="49"/>
      <c r="AN35" s="49"/>
      <c r="AO35" s="53"/>
      <c r="AP35" s="47"/>
      <c r="AQ35" s="47"/>
      <c r="AR35" s="40"/>
    </row>
    <row r="36" s="1" customFormat="1" ht="6.96" customHeight="1">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row>
    <row r="37" s="1" customFormat="1" ht="6.96" customHeight="1">
      <c r="B37" s="54"/>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40"/>
    </row>
    <row r="41" s="1" customFormat="1" ht="6.96" customHeight="1">
      <c r="B41" s="56"/>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40"/>
    </row>
    <row r="42" s="1" customFormat="1" ht="24.96" customHeight="1">
      <c r="B42" s="35"/>
      <c r="C42" s="20" t="s">
        <v>51</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40"/>
    </row>
    <row r="43" s="1" customFormat="1" ht="6.96" customHeight="1">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40"/>
    </row>
    <row r="44" s="1" customFormat="1" ht="12" customHeight="1">
      <c r="B44" s="35"/>
      <c r="C44" s="29" t="s">
        <v>13</v>
      </c>
      <c r="D44" s="36"/>
      <c r="E44" s="36"/>
      <c r="F44" s="36"/>
      <c r="G44" s="36"/>
      <c r="H44" s="36"/>
      <c r="I44" s="36"/>
      <c r="J44" s="36"/>
      <c r="K44" s="36"/>
      <c r="L44" s="36" t="str">
        <f>K5</f>
        <v>65019016</v>
      </c>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40"/>
    </row>
    <row r="45" s="3" customFormat="1" ht="36.96" customHeight="1">
      <c r="B45" s="58"/>
      <c r="C45" s="59" t="s">
        <v>16</v>
      </c>
      <c r="D45" s="60"/>
      <c r="E45" s="60"/>
      <c r="F45" s="60"/>
      <c r="G45" s="60"/>
      <c r="H45" s="60"/>
      <c r="I45" s="60"/>
      <c r="J45" s="60"/>
      <c r="K45" s="60"/>
      <c r="L45" s="61" t="str">
        <f>K6</f>
        <v>Výměna pražců v 1.TK Roudnice n.L. - Hněvice a v žst. Hněvice</v>
      </c>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2"/>
    </row>
    <row r="46" s="1" customFormat="1" ht="6.96" customHeight="1">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40"/>
    </row>
    <row r="47" s="1" customFormat="1" ht="12" customHeight="1">
      <c r="B47" s="35"/>
      <c r="C47" s="29" t="s">
        <v>20</v>
      </c>
      <c r="D47" s="36"/>
      <c r="E47" s="36"/>
      <c r="F47" s="36"/>
      <c r="G47" s="36"/>
      <c r="H47" s="36"/>
      <c r="I47" s="36"/>
      <c r="J47" s="36"/>
      <c r="K47" s="36"/>
      <c r="L47" s="63" t="str">
        <f>IF(K8="","",K8)</f>
        <v>trať 090</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64" t="str">
        <f>IF(AN8= "","",AN8)</f>
        <v>3. 1. 2019</v>
      </c>
      <c r="AN47" s="64"/>
      <c r="AO47" s="36"/>
      <c r="AP47" s="36"/>
      <c r="AQ47" s="36"/>
      <c r="AR47" s="40"/>
    </row>
    <row r="48" s="1" customFormat="1" ht="6.96" customHeight="1">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40"/>
    </row>
    <row r="49" s="1" customFormat="1" ht="13.65" customHeight="1">
      <c r="B49" s="35"/>
      <c r="C49" s="29" t="s">
        <v>24</v>
      </c>
      <c r="D49" s="36"/>
      <c r="E49" s="36"/>
      <c r="F49" s="36"/>
      <c r="G49" s="36"/>
      <c r="H49" s="36"/>
      <c r="I49" s="36"/>
      <c r="J49" s="36"/>
      <c r="K49" s="36"/>
      <c r="L49" s="36" t="str">
        <f>IF(E11= "","",E11)</f>
        <v>SŽDC s.o., OŘ Ústí n.L., ST Ústí n.L.</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65" t="str">
        <f>IF(E17="","",E17)</f>
        <v xml:space="preserve"> </v>
      </c>
      <c r="AN49" s="36"/>
      <c r="AO49" s="36"/>
      <c r="AP49" s="36"/>
      <c r="AQ49" s="36"/>
      <c r="AR49" s="40"/>
      <c r="AS49" s="66" t="s">
        <v>52</v>
      </c>
      <c r="AT49" s="67"/>
      <c r="AU49" s="68"/>
      <c r="AV49" s="68"/>
      <c r="AW49" s="68"/>
      <c r="AX49" s="68"/>
      <c r="AY49" s="68"/>
      <c r="AZ49" s="68"/>
      <c r="BA49" s="68"/>
      <c r="BB49" s="68"/>
      <c r="BC49" s="68"/>
      <c r="BD49" s="69"/>
    </row>
    <row r="50" s="1" customFormat="1" ht="13.65" customHeight="1">
      <c r="B50" s="35"/>
      <c r="C50" s="29" t="s">
        <v>30</v>
      </c>
      <c r="D50" s="36"/>
      <c r="E50" s="36"/>
      <c r="F50" s="36"/>
      <c r="G50" s="36"/>
      <c r="H50" s="36"/>
      <c r="I50" s="36"/>
      <c r="J50" s="36"/>
      <c r="K50" s="36"/>
      <c r="L50" s="36"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35</v>
      </c>
      <c r="AJ50" s="36"/>
      <c r="AK50" s="36"/>
      <c r="AL50" s="36"/>
      <c r="AM50" s="65" t="str">
        <f>IF(E20="","",E20)</f>
        <v>Věra Trnková</v>
      </c>
      <c r="AN50" s="36"/>
      <c r="AO50" s="36"/>
      <c r="AP50" s="36"/>
      <c r="AQ50" s="36"/>
      <c r="AR50" s="40"/>
      <c r="AS50" s="70"/>
      <c r="AT50" s="71"/>
      <c r="AU50" s="72"/>
      <c r="AV50" s="72"/>
      <c r="AW50" s="72"/>
      <c r="AX50" s="72"/>
      <c r="AY50" s="72"/>
      <c r="AZ50" s="72"/>
      <c r="BA50" s="72"/>
      <c r="BB50" s="72"/>
      <c r="BC50" s="72"/>
      <c r="BD50" s="73"/>
    </row>
    <row r="51" s="1" customFormat="1" ht="10.8" customHeight="1">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40"/>
      <c r="AS51" s="74"/>
      <c r="AT51" s="75"/>
      <c r="AU51" s="76"/>
      <c r="AV51" s="76"/>
      <c r="AW51" s="76"/>
      <c r="AX51" s="76"/>
      <c r="AY51" s="76"/>
      <c r="AZ51" s="76"/>
      <c r="BA51" s="76"/>
      <c r="BB51" s="76"/>
      <c r="BC51" s="76"/>
      <c r="BD51" s="77"/>
    </row>
    <row r="52" s="1" customFormat="1" ht="29.28" customHeight="1">
      <c r="B52" s="35"/>
      <c r="C52" s="78" t="s">
        <v>53</v>
      </c>
      <c r="D52" s="79"/>
      <c r="E52" s="79"/>
      <c r="F52" s="79"/>
      <c r="G52" s="79"/>
      <c r="H52" s="80"/>
      <c r="I52" s="81" t="s">
        <v>54</v>
      </c>
      <c r="J52" s="79"/>
      <c r="K52" s="79"/>
      <c r="L52" s="79"/>
      <c r="M52" s="79"/>
      <c r="N52" s="79"/>
      <c r="O52" s="79"/>
      <c r="P52" s="79"/>
      <c r="Q52" s="79"/>
      <c r="R52" s="79"/>
      <c r="S52" s="79"/>
      <c r="T52" s="79"/>
      <c r="U52" s="79"/>
      <c r="V52" s="79"/>
      <c r="W52" s="79"/>
      <c r="X52" s="79"/>
      <c r="Y52" s="79"/>
      <c r="Z52" s="79"/>
      <c r="AA52" s="79"/>
      <c r="AB52" s="79"/>
      <c r="AC52" s="79"/>
      <c r="AD52" s="79"/>
      <c r="AE52" s="79"/>
      <c r="AF52" s="79"/>
      <c r="AG52" s="82" t="s">
        <v>55</v>
      </c>
      <c r="AH52" s="79"/>
      <c r="AI52" s="79"/>
      <c r="AJ52" s="79"/>
      <c r="AK52" s="79"/>
      <c r="AL52" s="79"/>
      <c r="AM52" s="79"/>
      <c r="AN52" s="81" t="s">
        <v>56</v>
      </c>
      <c r="AO52" s="79"/>
      <c r="AP52" s="83"/>
      <c r="AQ52" s="84" t="s">
        <v>57</v>
      </c>
      <c r="AR52" s="40"/>
      <c r="AS52" s="85" t="s">
        <v>58</v>
      </c>
      <c r="AT52" s="86" t="s">
        <v>59</v>
      </c>
      <c r="AU52" s="86" t="s">
        <v>60</v>
      </c>
      <c r="AV52" s="86" t="s">
        <v>61</v>
      </c>
      <c r="AW52" s="86" t="s">
        <v>62</v>
      </c>
      <c r="AX52" s="86" t="s">
        <v>63</v>
      </c>
      <c r="AY52" s="86" t="s">
        <v>64</v>
      </c>
      <c r="AZ52" s="86" t="s">
        <v>65</v>
      </c>
      <c r="BA52" s="86" t="s">
        <v>66</v>
      </c>
      <c r="BB52" s="86" t="s">
        <v>67</v>
      </c>
      <c r="BC52" s="86" t="s">
        <v>68</v>
      </c>
      <c r="BD52" s="87" t="s">
        <v>69</v>
      </c>
    </row>
    <row r="53" s="1" customFormat="1" ht="10.8" customHeight="1">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40"/>
      <c r="AS53" s="88"/>
      <c r="AT53" s="89"/>
      <c r="AU53" s="89"/>
      <c r="AV53" s="89"/>
      <c r="AW53" s="89"/>
      <c r="AX53" s="89"/>
      <c r="AY53" s="89"/>
      <c r="AZ53" s="89"/>
      <c r="BA53" s="89"/>
      <c r="BB53" s="89"/>
      <c r="BC53" s="89"/>
      <c r="BD53" s="90"/>
    </row>
    <row r="54" s="4" customFormat="1" ht="32.4" customHeight="1">
      <c r="B54" s="91"/>
      <c r="C54" s="92" t="s">
        <v>70</v>
      </c>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4">
        <f>ROUND(SUM(AG55:AG57),2)</f>
        <v>0</v>
      </c>
      <c r="AH54" s="94"/>
      <c r="AI54" s="94"/>
      <c r="AJ54" s="94"/>
      <c r="AK54" s="94"/>
      <c r="AL54" s="94"/>
      <c r="AM54" s="94"/>
      <c r="AN54" s="95">
        <f>SUM(AG54,AT54)</f>
        <v>0</v>
      </c>
      <c r="AO54" s="95"/>
      <c r="AP54" s="95"/>
      <c r="AQ54" s="96" t="s">
        <v>1</v>
      </c>
      <c r="AR54" s="97"/>
      <c r="AS54" s="98">
        <f>ROUND(SUM(AS55:AS57),2)</f>
        <v>0</v>
      </c>
      <c r="AT54" s="99">
        <f>ROUND(SUM(AV54:AW54),2)</f>
        <v>0</v>
      </c>
      <c r="AU54" s="100">
        <f>ROUND(SUM(AU55:AU57),5)</f>
        <v>0</v>
      </c>
      <c r="AV54" s="99">
        <f>ROUND(AZ54*L29,2)</f>
        <v>0</v>
      </c>
      <c r="AW54" s="99">
        <f>ROUND(BA54*L30,2)</f>
        <v>0</v>
      </c>
      <c r="AX54" s="99">
        <f>ROUND(BB54*L29,2)</f>
        <v>0</v>
      </c>
      <c r="AY54" s="99">
        <f>ROUND(BC54*L30,2)</f>
        <v>0</v>
      </c>
      <c r="AZ54" s="99">
        <f>ROUND(SUM(AZ55:AZ57),2)</f>
        <v>0</v>
      </c>
      <c r="BA54" s="99">
        <f>ROUND(SUM(BA55:BA57),2)</f>
        <v>0</v>
      </c>
      <c r="BB54" s="99">
        <f>ROUND(SUM(BB55:BB57),2)</f>
        <v>0</v>
      </c>
      <c r="BC54" s="99">
        <f>ROUND(SUM(BC55:BC57),2)</f>
        <v>0</v>
      </c>
      <c r="BD54" s="101">
        <f>ROUND(SUM(BD55:BD57),2)</f>
        <v>0</v>
      </c>
      <c r="BS54" s="102" t="s">
        <v>71</v>
      </c>
      <c r="BT54" s="102" t="s">
        <v>72</v>
      </c>
      <c r="BU54" s="103" t="s">
        <v>73</v>
      </c>
      <c r="BV54" s="102" t="s">
        <v>74</v>
      </c>
      <c r="BW54" s="102" t="s">
        <v>5</v>
      </c>
      <c r="BX54" s="102" t="s">
        <v>75</v>
      </c>
      <c r="CL54" s="102" t="s">
        <v>1</v>
      </c>
    </row>
    <row r="55" s="5" customFormat="1" ht="16.5" customHeight="1">
      <c r="A55" s="104" t="s">
        <v>76</v>
      </c>
      <c r="B55" s="105"/>
      <c r="C55" s="106"/>
      <c r="D55" s="107" t="s">
        <v>77</v>
      </c>
      <c r="E55" s="107"/>
      <c r="F55" s="107"/>
      <c r="G55" s="107"/>
      <c r="H55" s="107"/>
      <c r="I55" s="108"/>
      <c r="J55" s="107" t="s">
        <v>78</v>
      </c>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9">
        <f>'1 - ZRN'!J30</f>
        <v>0</v>
      </c>
      <c r="AH55" s="108"/>
      <c r="AI55" s="108"/>
      <c r="AJ55" s="108"/>
      <c r="AK55" s="108"/>
      <c r="AL55" s="108"/>
      <c r="AM55" s="108"/>
      <c r="AN55" s="109">
        <f>SUM(AG55,AT55)</f>
        <v>0</v>
      </c>
      <c r="AO55" s="108"/>
      <c r="AP55" s="108"/>
      <c r="AQ55" s="110" t="s">
        <v>79</v>
      </c>
      <c r="AR55" s="111"/>
      <c r="AS55" s="112">
        <v>0</v>
      </c>
      <c r="AT55" s="113">
        <f>ROUND(SUM(AV55:AW55),2)</f>
        <v>0</v>
      </c>
      <c r="AU55" s="114">
        <f>'1 - ZRN'!P79</f>
        <v>0</v>
      </c>
      <c r="AV55" s="113">
        <f>'1 - ZRN'!J33</f>
        <v>0</v>
      </c>
      <c r="AW55" s="113">
        <f>'1 - ZRN'!J34</f>
        <v>0</v>
      </c>
      <c r="AX55" s="113">
        <f>'1 - ZRN'!J35</f>
        <v>0</v>
      </c>
      <c r="AY55" s="113">
        <f>'1 - ZRN'!J36</f>
        <v>0</v>
      </c>
      <c r="AZ55" s="113">
        <f>'1 - ZRN'!F33</f>
        <v>0</v>
      </c>
      <c r="BA55" s="113">
        <f>'1 - ZRN'!F34</f>
        <v>0</v>
      </c>
      <c r="BB55" s="113">
        <f>'1 - ZRN'!F35</f>
        <v>0</v>
      </c>
      <c r="BC55" s="113">
        <f>'1 - ZRN'!F36</f>
        <v>0</v>
      </c>
      <c r="BD55" s="115">
        <f>'1 - ZRN'!F37</f>
        <v>0</v>
      </c>
      <c r="BT55" s="116" t="s">
        <v>77</v>
      </c>
      <c r="BV55" s="116" t="s">
        <v>74</v>
      </c>
      <c r="BW55" s="116" t="s">
        <v>80</v>
      </c>
      <c r="BX55" s="116" t="s">
        <v>5</v>
      </c>
      <c r="CL55" s="116" t="s">
        <v>1</v>
      </c>
      <c r="CM55" s="116" t="s">
        <v>81</v>
      </c>
    </row>
    <row r="56" s="5" customFormat="1" ht="27" customHeight="1">
      <c r="A56" s="104" t="s">
        <v>76</v>
      </c>
      <c r="B56" s="105"/>
      <c r="C56" s="106"/>
      <c r="D56" s="107" t="s">
        <v>81</v>
      </c>
      <c r="E56" s="107"/>
      <c r="F56" s="107"/>
      <c r="G56" s="107"/>
      <c r="H56" s="107"/>
      <c r="I56" s="108"/>
      <c r="J56" s="107" t="s">
        <v>82</v>
      </c>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9">
        <f>'2 - Materiál dodávaný obj...'!J30</f>
        <v>0</v>
      </c>
      <c r="AH56" s="108"/>
      <c r="AI56" s="108"/>
      <c r="AJ56" s="108"/>
      <c r="AK56" s="108"/>
      <c r="AL56" s="108"/>
      <c r="AM56" s="108"/>
      <c r="AN56" s="109">
        <f>SUM(AG56,AT56)</f>
        <v>0</v>
      </c>
      <c r="AO56" s="108"/>
      <c r="AP56" s="108"/>
      <c r="AQ56" s="110" t="s">
        <v>79</v>
      </c>
      <c r="AR56" s="111"/>
      <c r="AS56" s="112">
        <v>0</v>
      </c>
      <c r="AT56" s="113">
        <f>ROUND(SUM(AV56:AW56),2)</f>
        <v>0</v>
      </c>
      <c r="AU56" s="114">
        <f>'2 - Materiál dodávaný obj...'!P79</f>
        <v>0</v>
      </c>
      <c r="AV56" s="113">
        <f>'2 - Materiál dodávaný obj...'!J33</f>
        <v>0</v>
      </c>
      <c r="AW56" s="113">
        <f>'2 - Materiál dodávaný obj...'!J34</f>
        <v>0</v>
      </c>
      <c r="AX56" s="113">
        <f>'2 - Materiál dodávaný obj...'!J35</f>
        <v>0</v>
      </c>
      <c r="AY56" s="113">
        <f>'2 - Materiál dodávaný obj...'!J36</f>
        <v>0</v>
      </c>
      <c r="AZ56" s="113">
        <f>'2 - Materiál dodávaný obj...'!F33</f>
        <v>0</v>
      </c>
      <c r="BA56" s="113">
        <f>'2 - Materiál dodávaný obj...'!F34</f>
        <v>0</v>
      </c>
      <c r="BB56" s="113">
        <f>'2 - Materiál dodávaný obj...'!F35</f>
        <v>0</v>
      </c>
      <c r="BC56" s="113">
        <f>'2 - Materiál dodávaný obj...'!F36</f>
        <v>0</v>
      </c>
      <c r="BD56" s="115">
        <f>'2 - Materiál dodávaný obj...'!F37</f>
        <v>0</v>
      </c>
      <c r="BT56" s="116" t="s">
        <v>77</v>
      </c>
      <c r="BV56" s="116" t="s">
        <v>74</v>
      </c>
      <c r="BW56" s="116" t="s">
        <v>83</v>
      </c>
      <c r="BX56" s="116" t="s">
        <v>5</v>
      </c>
      <c r="CL56" s="116" t="s">
        <v>1</v>
      </c>
      <c r="CM56" s="116" t="s">
        <v>81</v>
      </c>
    </row>
    <row r="57" s="5" customFormat="1" ht="16.5" customHeight="1">
      <c r="A57" s="104" t="s">
        <v>76</v>
      </c>
      <c r="B57" s="105"/>
      <c r="C57" s="106"/>
      <c r="D57" s="107" t="s">
        <v>84</v>
      </c>
      <c r="E57" s="107"/>
      <c r="F57" s="107"/>
      <c r="G57" s="107"/>
      <c r="H57" s="107"/>
      <c r="I57" s="108"/>
      <c r="J57" s="107" t="s">
        <v>85</v>
      </c>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9">
        <f>'3 - VRN'!J30</f>
        <v>0</v>
      </c>
      <c r="AH57" s="108"/>
      <c r="AI57" s="108"/>
      <c r="AJ57" s="108"/>
      <c r="AK57" s="108"/>
      <c r="AL57" s="108"/>
      <c r="AM57" s="108"/>
      <c r="AN57" s="109">
        <f>SUM(AG57,AT57)</f>
        <v>0</v>
      </c>
      <c r="AO57" s="108"/>
      <c r="AP57" s="108"/>
      <c r="AQ57" s="110" t="s">
        <v>79</v>
      </c>
      <c r="AR57" s="111"/>
      <c r="AS57" s="117">
        <v>0</v>
      </c>
      <c r="AT57" s="118">
        <f>ROUND(SUM(AV57:AW57),2)</f>
        <v>0</v>
      </c>
      <c r="AU57" s="119">
        <f>'3 - VRN'!P80</f>
        <v>0</v>
      </c>
      <c r="AV57" s="118">
        <f>'3 - VRN'!J33</f>
        <v>0</v>
      </c>
      <c r="AW57" s="118">
        <f>'3 - VRN'!J34</f>
        <v>0</v>
      </c>
      <c r="AX57" s="118">
        <f>'3 - VRN'!J35</f>
        <v>0</v>
      </c>
      <c r="AY57" s="118">
        <f>'3 - VRN'!J36</f>
        <v>0</v>
      </c>
      <c r="AZ57" s="118">
        <f>'3 - VRN'!F33</f>
        <v>0</v>
      </c>
      <c r="BA57" s="118">
        <f>'3 - VRN'!F34</f>
        <v>0</v>
      </c>
      <c r="BB57" s="118">
        <f>'3 - VRN'!F35</f>
        <v>0</v>
      </c>
      <c r="BC57" s="118">
        <f>'3 - VRN'!F36</f>
        <v>0</v>
      </c>
      <c r="BD57" s="120">
        <f>'3 - VRN'!F37</f>
        <v>0</v>
      </c>
      <c r="BT57" s="116" t="s">
        <v>77</v>
      </c>
      <c r="BV57" s="116" t="s">
        <v>74</v>
      </c>
      <c r="BW57" s="116" t="s">
        <v>86</v>
      </c>
      <c r="BX57" s="116" t="s">
        <v>5</v>
      </c>
      <c r="CL57" s="116" t="s">
        <v>1</v>
      </c>
      <c r="CM57" s="116" t="s">
        <v>81</v>
      </c>
    </row>
    <row r="58" s="1" customFormat="1" ht="30" customHeight="1">
      <c r="B58" s="35"/>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40"/>
    </row>
    <row r="59" s="1" customFormat="1" ht="6.96" customHeight="1">
      <c r="B59" s="54"/>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40"/>
    </row>
  </sheetData>
  <sheetProtection sheet="1" formatColumns="0" formatRows="0" objects="1" scenarios="1" spinCount="100000" saltValue="LWvworx7UeuMc/8nCXo51Kv29rA7bf8avA/94NOef8YjP8pK3/tIVRJffmncPImcVbrTaYeoTvFwm2pdSuqlzQ==" hashValue="I/gzMUZQP8mKUFLIuKu08xkc0rCr1baGywtY9TXZz+v6rxJOWMRFFj4UI6wGMV1gK1gLcVPJZwJ3TC8BHXR0hw==" algorithmName="SHA-512" password="CC35"/>
  <mergeCells count="5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G54:AM54"/>
    <mergeCell ref="AN54:AP54"/>
    <mergeCell ref="C52:G52"/>
    <mergeCell ref="I52:AF52"/>
    <mergeCell ref="D55:H55"/>
    <mergeCell ref="J55:AF55"/>
    <mergeCell ref="D56:H56"/>
    <mergeCell ref="J56:AF56"/>
    <mergeCell ref="D57:H57"/>
    <mergeCell ref="J57:AF57"/>
  </mergeCells>
  <hyperlinks>
    <hyperlink ref="A55" location="'1 - ZRN'!C2" display="/"/>
    <hyperlink ref="A56" location="'2 - Materiál dodávaný obj...'!C2" display="/"/>
    <hyperlink ref="A57" location="'3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80</v>
      </c>
    </row>
    <row r="3" ht="6.96" customHeight="1">
      <c r="B3" s="122"/>
      <c r="C3" s="123"/>
      <c r="D3" s="123"/>
      <c r="E3" s="123"/>
      <c r="F3" s="123"/>
      <c r="G3" s="123"/>
      <c r="H3" s="123"/>
      <c r="I3" s="124"/>
      <c r="J3" s="123"/>
      <c r="K3" s="123"/>
      <c r="L3" s="17"/>
      <c r="AT3" s="14" t="s">
        <v>81</v>
      </c>
    </row>
    <row r="4" ht="24.96" customHeight="1">
      <c r="B4" s="17"/>
      <c r="D4" s="125" t="s">
        <v>87</v>
      </c>
      <c r="L4" s="17"/>
      <c r="M4" s="21" t="s">
        <v>10</v>
      </c>
      <c r="AT4" s="14" t="s">
        <v>4</v>
      </c>
    </row>
    <row r="5" ht="6.96" customHeight="1">
      <c r="B5" s="17"/>
      <c r="L5" s="17"/>
    </row>
    <row r="6" ht="12" customHeight="1">
      <c r="B6" s="17"/>
      <c r="D6" s="126" t="s">
        <v>16</v>
      </c>
      <c r="L6" s="17"/>
    </row>
    <row r="7" ht="16.5" customHeight="1">
      <c r="B7" s="17"/>
      <c r="E7" s="127" t="str">
        <f>'Rekapitulace stavby'!K6</f>
        <v>Výměna pražců v 1.TK Roudnice n.L. - Hněvice a v žst. Hněvice</v>
      </c>
      <c r="F7" s="126"/>
      <c r="G7" s="126"/>
      <c r="H7" s="126"/>
      <c r="L7" s="17"/>
    </row>
    <row r="8" s="1" customFormat="1" ht="12" customHeight="1">
      <c r="B8" s="40"/>
      <c r="D8" s="126" t="s">
        <v>88</v>
      </c>
      <c r="I8" s="128"/>
      <c r="L8" s="40"/>
    </row>
    <row r="9" s="1" customFormat="1" ht="36.96" customHeight="1">
      <c r="B9" s="40"/>
      <c r="E9" s="129" t="s">
        <v>89</v>
      </c>
      <c r="F9" s="1"/>
      <c r="G9" s="1"/>
      <c r="H9" s="1"/>
      <c r="I9" s="128"/>
      <c r="L9" s="40"/>
    </row>
    <row r="10" s="1" customFormat="1">
      <c r="B10" s="40"/>
      <c r="I10" s="128"/>
      <c r="L10" s="40"/>
    </row>
    <row r="11" s="1" customFormat="1" ht="12" customHeight="1">
      <c r="B11" s="40"/>
      <c r="D11" s="126" t="s">
        <v>18</v>
      </c>
      <c r="F11" s="14" t="s">
        <v>1</v>
      </c>
      <c r="I11" s="130" t="s">
        <v>19</v>
      </c>
      <c r="J11" s="14" t="s">
        <v>1</v>
      </c>
      <c r="L11" s="40"/>
    </row>
    <row r="12" s="1" customFormat="1" ht="12" customHeight="1">
      <c r="B12" s="40"/>
      <c r="D12" s="126" t="s">
        <v>20</v>
      </c>
      <c r="F12" s="14" t="s">
        <v>21</v>
      </c>
      <c r="I12" s="130" t="s">
        <v>22</v>
      </c>
      <c r="J12" s="131" t="str">
        <f>'Rekapitulace stavby'!AN8</f>
        <v>3. 1. 2019</v>
      </c>
      <c r="L12" s="40"/>
    </row>
    <row r="13" s="1" customFormat="1" ht="10.8" customHeight="1">
      <c r="B13" s="40"/>
      <c r="I13" s="128"/>
      <c r="L13" s="40"/>
    </row>
    <row r="14" s="1" customFormat="1" ht="12" customHeight="1">
      <c r="B14" s="40"/>
      <c r="D14" s="126" t="s">
        <v>24</v>
      </c>
      <c r="I14" s="130" t="s">
        <v>25</v>
      </c>
      <c r="J14" s="14" t="s">
        <v>26</v>
      </c>
      <c r="L14" s="40"/>
    </row>
    <row r="15" s="1" customFormat="1" ht="18" customHeight="1">
      <c r="B15" s="40"/>
      <c r="E15" s="14" t="s">
        <v>27</v>
      </c>
      <c r="I15" s="130" t="s">
        <v>28</v>
      </c>
      <c r="J15" s="14" t="s">
        <v>29</v>
      </c>
      <c r="L15" s="40"/>
    </row>
    <row r="16" s="1" customFormat="1" ht="6.96" customHeight="1">
      <c r="B16" s="40"/>
      <c r="I16" s="128"/>
      <c r="L16" s="40"/>
    </row>
    <row r="17" s="1" customFormat="1" ht="12" customHeight="1">
      <c r="B17" s="40"/>
      <c r="D17" s="126" t="s">
        <v>30</v>
      </c>
      <c r="I17" s="130" t="s">
        <v>25</v>
      </c>
      <c r="J17" s="30" t="str">
        <f>'Rekapitulace stavby'!AN13</f>
        <v>Vyplň údaj</v>
      </c>
      <c r="L17" s="40"/>
    </row>
    <row r="18" s="1" customFormat="1" ht="18" customHeight="1">
      <c r="B18" s="40"/>
      <c r="E18" s="30" t="str">
        <f>'Rekapitulace stavby'!E14</f>
        <v>Vyplň údaj</v>
      </c>
      <c r="F18" s="14"/>
      <c r="G18" s="14"/>
      <c r="H18" s="14"/>
      <c r="I18" s="130" t="s">
        <v>28</v>
      </c>
      <c r="J18" s="30" t="str">
        <f>'Rekapitulace stavby'!AN14</f>
        <v>Vyplň údaj</v>
      </c>
      <c r="L18" s="40"/>
    </row>
    <row r="19" s="1" customFormat="1" ht="6.96" customHeight="1">
      <c r="B19" s="40"/>
      <c r="I19" s="128"/>
      <c r="L19" s="40"/>
    </row>
    <row r="20" s="1" customFormat="1" ht="12" customHeight="1">
      <c r="B20" s="40"/>
      <c r="D20" s="126" t="s">
        <v>32</v>
      </c>
      <c r="I20" s="130" t="s">
        <v>25</v>
      </c>
      <c r="J20" s="14" t="str">
        <f>IF('Rekapitulace stavby'!AN16="","",'Rekapitulace stavby'!AN16)</f>
        <v/>
      </c>
      <c r="L20" s="40"/>
    </row>
    <row r="21" s="1" customFormat="1" ht="18" customHeight="1">
      <c r="B21" s="40"/>
      <c r="E21" s="14" t="str">
        <f>IF('Rekapitulace stavby'!E17="","",'Rekapitulace stavby'!E17)</f>
        <v xml:space="preserve"> </v>
      </c>
      <c r="I21" s="130" t="s">
        <v>28</v>
      </c>
      <c r="J21" s="14" t="str">
        <f>IF('Rekapitulace stavby'!AN17="","",'Rekapitulace stavby'!AN17)</f>
        <v/>
      </c>
      <c r="L21" s="40"/>
    </row>
    <row r="22" s="1" customFormat="1" ht="6.96" customHeight="1">
      <c r="B22" s="40"/>
      <c r="I22" s="128"/>
      <c r="L22" s="40"/>
    </row>
    <row r="23" s="1" customFormat="1" ht="12" customHeight="1">
      <c r="B23" s="40"/>
      <c r="D23" s="126" t="s">
        <v>35</v>
      </c>
      <c r="I23" s="130" t="s">
        <v>25</v>
      </c>
      <c r="J23" s="14" t="s">
        <v>1</v>
      </c>
      <c r="L23" s="40"/>
    </row>
    <row r="24" s="1" customFormat="1" ht="18" customHeight="1">
      <c r="B24" s="40"/>
      <c r="E24" s="14" t="s">
        <v>36</v>
      </c>
      <c r="I24" s="130" t="s">
        <v>28</v>
      </c>
      <c r="J24" s="14" t="s">
        <v>1</v>
      </c>
      <c r="L24" s="40"/>
    </row>
    <row r="25" s="1" customFormat="1" ht="6.96" customHeight="1">
      <c r="B25" s="40"/>
      <c r="I25" s="128"/>
      <c r="L25" s="40"/>
    </row>
    <row r="26" s="1" customFormat="1" ht="12" customHeight="1">
      <c r="B26" s="40"/>
      <c r="D26" s="126" t="s">
        <v>37</v>
      </c>
      <c r="I26" s="128"/>
      <c r="L26" s="40"/>
    </row>
    <row r="27" s="6" customFormat="1" ht="16.5" customHeight="1">
      <c r="B27" s="132"/>
      <c r="E27" s="133" t="s">
        <v>1</v>
      </c>
      <c r="F27" s="133"/>
      <c r="G27" s="133"/>
      <c r="H27" s="133"/>
      <c r="I27" s="134"/>
      <c r="L27" s="132"/>
    </row>
    <row r="28" s="1" customFormat="1" ht="6.96" customHeight="1">
      <c r="B28" s="40"/>
      <c r="I28" s="128"/>
      <c r="L28" s="40"/>
    </row>
    <row r="29" s="1" customFormat="1" ht="6.96" customHeight="1">
      <c r="B29" s="40"/>
      <c r="D29" s="68"/>
      <c r="E29" s="68"/>
      <c r="F29" s="68"/>
      <c r="G29" s="68"/>
      <c r="H29" s="68"/>
      <c r="I29" s="135"/>
      <c r="J29" s="68"/>
      <c r="K29" s="68"/>
      <c r="L29" s="40"/>
    </row>
    <row r="30" s="1" customFormat="1" ht="25.44" customHeight="1">
      <c r="B30" s="40"/>
      <c r="D30" s="136" t="s">
        <v>38</v>
      </c>
      <c r="I30" s="128"/>
      <c r="J30" s="137">
        <f>ROUND(J79, 2)</f>
        <v>0</v>
      </c>
      <c r="L30" s="40"/>
    </row>
    <row r="31" s="1" customFormat="1" ht="6.96" customHeight="1">
      <c r="B31" s="40"/>
      <c r="D31" s="68"/>
      <c r="E31" s="68"/>
      <c r="F31" s="68"/>
      <c r="G31" s="68"/>
      <c r="H31" s="68"/>
      <c r="I31" s="135"/>
      <c r="J31" s="68"/>
      <c r="K31" s="68"/>
      <c r="L31" s="40"/>
    </row>
    <row r="32" s="1" customFormat="1" ht="14.4" customHeight="1">
      <c r="B32" s="40"/>
      <c r="F32" s="138" t="s">
        <v>40</v>
      </c>
      <c r="I32" s="139" t="s">
        <v>39</v>
      </c>
      <c r="J32" s="138" t="s">
        <v>41</v>
      </c>
      <c r="L32" s="40"/>
    </row>
    <row r="33" s="1" customFormat="1" ht="14.4" customHeight="1">
      <c r="B33" s="40"/>
      <c r="D33" s="126" t="s">
        <v>42</v>
      </c>
      <c r="E33" s="126" t="s">
        <v>43</v>
      </c>
      <c r="F33" s="140">
        <f>ROUND((SUM(BE79:BE360)),  2)</f>
        <v>0</v>
      </c>
      <c r="I33" s="141">
        <v>0.20999999999999999</v>
      </c>
      <c r="J33" s="140">
        <f>ROUND(((SUM(BE79:BE360))*I33),  2)</f>
        <v>0</v>
      </c>
      <c r="L33" s="40"/>
    </row>
    <row r="34" s="1" customFormat="1" ht="14.4" customHeight="1">
      <c r="B34" s="40"/>
      <c r="E34" s="126" t="s">
        <v>44</v>
      </c>
      <c r="F34" s="140">
        <f>ROUND((SUM(BF79:BF360)),  2)</f>
        <v>0</v>
      </c>
      <c r="I34" s="141">
        <v>0.14999999999999999</v>
      </c>
      <c r="J34" s="140">
        <f>ROUND(((SUM(BF79:BF360))*I34),  2)</f>
        <v>0</v>
      </c>
      <c r="L34" s="40"/>
    </row>
    <row r="35" hidden="1" s="1" customFormat="1" ht="14.4" customHeight="1">
      <c r="B35" s="40"/>
      <c r="E35" s="126" t="s">
        <v>45</v>
      </c>
      <c r="F35" s="140">
        <f>ROUND((SUM(BG79:BG360)),  2)</f>
        <v>0</v>
      </c>
      <c r="I35" s="141">
        <v>0.20999999999999999</v>
      </c>
      <c r="J35" s="140">
        <f>0</f>
        <v>0</v>
      </c>
      <c r="L35" s="40"/>
    </row>
    <row r="36" hidden="1" s="1" customFormat="1" ht="14.4" customHeight="1">
      <c r="B36" s="40"/>
      <c r="E36" s="126" t="s">
        <v>46</v>
      </c>
      <c r="F36" s="140">
        <f>ROUND((SUM(BH79:BH360)),  2)</f>
        <v>0</v>
      </c>
      <c r="I36" s="141">
        <v>0.14999999999999999</v>
      </c>
      <c r="J36" s="140">
        <f>0</f>
        <v>0</v>
      </c>
      <c r="L36" s="40"/>
    </row>
    <row r="37" hidden="1" s="1" customFormat="1" ht="14.4" customHeight="1">
      <c r="B37" s="40"/>
      <c r="E37" s="126" t="s">
        <v>47</v>
      </c>
      <c r="F37" s="140">
        <f>ROUND((SUM(BI79:BI360)),  2)</f>
        <v>0</v>
      </c>
      <c r="I37" s="141">
        <v>0</v>
      </c>
      <c r="J37" s="140">
        <f>0</f>
        <v>0</v>
      </c>
      <c r="L37" s="40"/>
    </row>
    <row r="38" s="1" customFormat="1" ht="6.96" customHeight="1">
      <c r="B38" s="40"/>
      <c r="I38" s="128"/>
      <c r="L38" s="40"/>
    </row>
    <row r="39" s="1" customFormat="1" ht="25.44" customHeight="1">
      <c r="B39" s="40"/>
      <c r="C39" s="142"/>
      <c r="D39" s="143" t="s">
        <v>48</v>
      </c>
      <c r="E39" s="144"/>
      <c r="F39" s="144"/>
      <c r="G39" s="145" t="s">
        <v>49</v>
      </c>
      <c r="H39" s="146" t="s">
        <v>50</v>
      </c>
      <c r="I39" s="147"/>
      <c r="J39" s="148">
        <f>SUM(J30:J37)</f>
        <v>0</v>
      </c>
      <c r="K39" s="149"/>
      <c r="L39" s="40"/>
    </row>
    <row r="40" s="1" customFormat="1" ht="14.4" customHeight="1">
      <c r="B40" s="150"/>
      <c r="C40" s="151"/>
      <c r="D40" s="151"/>
      <c r="E40" s="151"/>
      <c r="F40" s="151"/>
      <c r="G40" s="151"/>
      <c r="H40" s="151"/>
      <c r="I40" s="152"/>
      <c r="J40" s="151"/>
      <c r="K40" s="151"/>
      <c r="L40" s="40"/>
    </row>
    <row r="44" s="1" customFormat="1" ht="6.96" customHeight="1">
      <c r="B44" s="153"/>
      <c r="C44" s="154"/>
      <c r="D44" s="154"/>
      <c r="E44" s="154"/>
      <c r="F44" s="154"/>
      <c r="G44" s="154"/>
      <c r="H44" s="154"/>
      <c r="I44" s="155"/>
      <c r="J44" s="154"/>
      <c r="K44" s="154"/>
      <c r="L44" s="40"/>
    </row>
    <row r="45" s="1" customFormat="1" ht="24.96" customHeight="1">
      <c r="B45" s="35"/>
      <c r="C45" s="20" t="s">
        <v>90</v>
      </c>
      <c r="D45" s="36"/>
      <c r="E45" s="36"/>
      <c r="F45" s="36"/>
      <c r="G45" s="36"/>
      <c r="H45" s="36"/>
      <c r="I45" s="128"/>
      <c r="J45" s="36"/>
      <c r="K45" s="36"/>
      <c r="L45" s="40"/>
    </row>
    <row r="46" s="1" customFormat="1" ht="6.96" customHeight="1">
      <c r="B46" s="35"/>
      <c r="C46" s="36"/>
      <c r="D46" s="36"/>
      <c r="E46" s="36"/>
      <c r="F46" s="36"/>
      <c r="G46" s="36"/>
      <c r="H46" s="36"/>
      <c r="I46" s="128"/>
      <c r="J46" s="36"/>
      <c r="K46" s="36"/>
      <c r="L46" s="40"/>
    </row>
    <row r="47" s="1" customFormat="1" ht="12" customHeight="1">
      <c r="B47" s="35"/>
      <c r="C47" s="29" t="s">
        <v>16</v>
      </c>
      <c r="D47" s="36"/>
      <c r="E47" s="36"/>
      <c r="F47" s="36"/>
      <c r="G47" s="36"/>
      <c r="H47" s="36"/>
      <c r="I47" s="128"/>
      <c r="J47" s="36"/>
      <c r="K47" s="36"/>
      <c r="L47" s="40"/>
    </row>
    <row r="48" s="1" customFormat="1" ht="16.5" customHeight="1">
      <c r="B48" s="35"/>
      <c r="C48" s="36"/>
      <c r="D48" s="36"/>
      <c r="E48" s="156" t="str">
        <f>E7</f>
        <v>Výměna pražců v 1.TK Roudnice n.L. - Hněvice a v žst. Hněvice</v>
      </c>
      <c r="F48" s="29"/>
      <c r="G48" s="29"/>
      <c r="H48" s="29"/>
      <c r="I48" s="128"/>
      <c r="J48" s="36"/>
      <c r="K48" s="36"/>
      <c r="L48" s="40"/>
    </row>
    <row r="49" s="1" customFormat="1" ht="12" customHeight="1">
      <c r="B49" s="35"/>
      <c r="C49" s="29" t="s">
        <v>88</v>
      </c>
      <c r="D49" s="36"/>
      <c r="E49" s="36"/>
      <c r="F49" s="36"/>
      <c r="G49" s="36"/>
      <c r="H49" s="36"/>
      <c r="I49" s="128"/>
      <c r="J49" s="36"/>
      <c r="K49" s="36"/>
      <c r="L49" s="40"/>
    </row>
    <row r="50" s="1" customFormat="1" ht="16.5" customHeight="1">
      <c r="B50" s="35"/>
      <c r="C50" s="36"/>
      <c r="D50" s="36"/>
      <c r="E50" s="61" t="str">
        <f>E9</f>
        <v>1 - ZRN</v>
      </c>
      <c r="F50" s="36"/>
      <c r="G50" s="36"/>
      <c r="H50" s="36"/>
      <c r="I50" s="128"/>
      <c r="J50" s="36"/>
      <c r="K50" s="36"/>
      <c r="L50" s="40"/>
    </row>
    <row r="51" s="1" customFormat="1" ht="6.96" customHeight="1">
      <c r="B51" s="35"/>
      <c r="C51" s="36"/>
      <c r="D51" s="36"/>
      <c r="E51" s="36"/>
      <c r="F51" s="36"/>
      <c r="G51" s="36"/>
      <c r="H51" s="36"/>
      <c r="I51" s="128"/>
      <c r="J51" s="36"/>
      <c r="K51" s="36"/>
      <c r="L51" s="40"/>
    </row>
    <row r="52" s="1" customFormat="1" ht="12" customHeight="1">
      <c r="B52" s="35"/>
      <c r="C52" s="29" t="s">
        <v>20</v>
      </c>
      <c r="D52" s="36"/>
      <c r="E52" s="36"/>
      <c r="F52" s="24" t="str">
        <f>F12</f>
        <v>trať 090</v>
      </c>
      <c r="G52" s="36"/>
      <c r="H52" s="36"/>
      <c r="I52" s="130" t="s">
        <v>22</v>
      </c>
      <c r="J52" s="64" t="str">
        <f>IF(J12="","",J12)</f>
        <v>3. 1. 2019</v>
      </c>
      <c r="K52" s="36"/>
      <c r="L52" s="40"/>
    </row>
    <row r="53" s="1" customFormat="1" ht="6.96" customHeight="1">
      <c r="B53" s="35"/>
      <c r="C53" s="36"/>
      <c r="D53" s="36"/>
      <c r="E53" s="36"/>
      <c r="F53" s="36"/>
      <c r="G53" s="36"/>
      <c r="H53" s="36"/>
      <c r="I53" s="128"/>
      <c r="J53" s="36"/>
      <c r="K53" s="36"/>
      <c r="L53" s="40"/>
    </row>
    <row r="54" s="1" customFormat="1" ht="13.65" customHeight="1">
      <c r="B54" s="35"/>
      <c r="C54" s="29" t="s">
        <v>24</v>
      </c>
      <c r="D54" s="36"/>
      <c r="E54" s="36"/>
      <c r="F54" s="24" t="str">
        <f>E15</f>
        <v>SŽDC s.o., OŘ Ústí n.L., ST Ústí n.L.</v>
      </c>
      <c r="G54" s="36"/>
      <c r="H54" s="36"/>
      <c r="I54" s="130" t="s">
        <v>32</v>
      </c>
      <c r="J54" s="33" t="str">
        <f>E21</f>
        <v xml:space="preserve"> </v>
      </c>
      <c r="K54" s="36"/>
      <c r="L54" s="40"/>
    </row>
    <row r="55" s="1" customFormat="1" ht="13.65" customHeight="1">
      <c r="B55" s="35"/>
      <c r="C55" s="29" t="s">
        <v>30</v>
      </c>
      <c r="D55" s="36"/>
      <c r="E55" s="36"/>
      <c r="F55" s="24" t="str">
        <f>IF(E18="","",E18)</f>
        <v>Vyplň údaj</v>
      </c>
      <c r="G55" s="36"/>
      <c r="H55" s="36"/>
      <c r="I55" s="130" t="s">
        <v>35</v>
      </c>
      <c r="J55" s="33" t="str">
        <f>E24</f>
        <v>Věra Trnková</v>
      </c>
      <c r="K55" s="36"/>
      <c r="L55" s="40"/>
    </row>
    <row r="56" s="1" customFormat="1" ht="10.32" customHeight="1">
      <c r="B56" s="35"/>
      <c r="C56" s="36"/>
      <c r="D56" s="36"/>
      <c r="E56" s="36"/>
      <c r="F56" s="36"/>
      <c r="G56" s="36"/>
      <c r="H56" s="36"/>
      <c r="I56" s="128"/>
      <c r="J56" s="36"/>
      <c r="K56" s="36"/>
      <c r="L56" s="40"/>
    </row>
    <row r="57" s="1" customFormat="1" ht="29.28" customHeight="1">
      <c r="B57" s="35"/>
      <c r="C57" s="157" t="s">
        <v>91</v>
      </c>
      <c r="D57" s="158"/>
      <c r="E57" s="158"/>
      <c r="F57" s="158"/>
      <c r="G57" s="158"/>
      <c r="H57" s="158"/>
      <c r="I57" s="159"/>
      <c r="J57" s="160" t="s">
        <v>92</v>
      </c>
      <c r="K57" s="158"/>
      <c r="L57" s="40"/>
    </row>
    <row r="58" s="1" customFormat="1" ht="10.32" customHeight="1">
      <c r="B58" s="35"/>
      <c r="C58" s="36"/>
      <c r="D58" s="36"/>
      <c r="E58" s="36"/>
      <c r="F58" s="36"/>
      <c r="G58" s="36"/>
      <c r="H58" s="36"/>
      <c r="I58" s="128"/>
      <c r="J58" s="36"/>
      <c r="K58" s="36"/>
      <c r="L58" s="40"/>
    </row>
    <row r="59" s="1" customFormat="1" ht="22.8" customHeight="1">
      <c r="B59" s="35"/>
      <c r="C59" s="161" t="s">
        <v>93</v>
      </c>
      <c r="D59" s="36"/>
      <c r="E59" s="36"/>
      <c r="F59" s="36"/>
      <c r="G59" s="36"/>
      <c r="H59" s="36"/>
      <c r="I59" s="128"/>
      <c r="J59" s="95">
        <f>J79</f>
        <v>0</v>
      </c>
      <c r="K59" s="36"/>
      <c r="L59" s="40"/>
      <c r="AU59" s="14" t="s">
        <v>94</v>
      </c>
    </row>
    <row r="60" s="1" customFormat="1" ht="21.84" customHeight="1">
      <c r="B60" s="35"/>
      <c r="C60" s="36"/>
      <c r="D60" s="36"/>
      <c r="E60" s="36"/>
      <c r="F60" s="36"/>
      <c r="G60" s="36"/>
      <c r="H60" s="36"/>
      <c r="I60" s="128"/>
      <c r="J60" s="36"/>
      <c r="K60" s="36"/>
      <c r="L60" s="40"/>
    </row>
    <row r="61" s="1" customFormat="1" ht="6.96" customHeight="1">
      <c r="B61" s="54"/>
      <c r="C61" s="55"/>
      <c r="D61" s="55"/>
      <c r="E61" s="55"/>
      <c r="F61" s="55"/>
      <c r="G61" s="55"/>
      <c r="H61" s="55"/>
      <c r="I61" s="152"/>
      <c r="J61" s="55"/>
      <c r="K61" s="55"/>
      <c r="L61" s="40"/>
    </row>
    <row r="65" s="1" customFormat="1" ht="6.96" customHeight="1">
      <c r="B65" s="56"/>
      <c r="C65" s="57"/>
      <c r="D65" s="57"/>
      <c r="E65" s="57"/>
      <c r="F65" s="57"/>
      <c r="G65" s="57"/>
      <c r="H65" s="57"/>
      <c r="I65" s="155"/>
      <c r="J65" s="57"/>
      <c r="K65" s="57"/>
      <c r="L65" s="40"/>
    </row>
    <row r="66" s="1" customFormat="1" ht="24.96" customHeight="1">
      <c r="B66" s="35"/>
      <c r="C66" s="20" t="s">
        <v>95</v>
      </c>
      <c r="D66" s="36"/>
      <c r="E66" s="36"/>
      <c r="F66" s="36"/>
      <c r="G66" s="36"/>
      <c r="H66" s="36"/>
      <c r="I66" s="128"/>
      <c r="J66" s="36"/>
      <c r="K66" s="36"/>
      <c r="L66" s="40"/>
    </row>
    <row r="67" s="1" customFormat="1" ht="6.96" customHeight="1">
      <c r="B67" s="35"/>
      <c r="C67" s="36"/>
      <c r="D67" s="36"/>
      <c r="E67" s="36"/>
      <c r="F67" s="36"/>
      <c r="G67" s="36"/>
      <c r="H67" s="36"/>
      <c r="I67" s="128"/>
      <c r="J67" s="36"/>
      <c r="K67" s="36"/>
      <c r="L67" s="40"/>
    </row>
    <row r="68" s="1" customFormat="1" ht="12" customHeight="1">
      <c r="B68" s="35"/>
      <c r="C68" s="29" t="s">
        <v>16</v>
      </c>
      <c r="D68" s="36"/>
      <c r="E68" s="36"/>
      <c r="F68" s="36"/>
      <c r="G68" s="36"/>
      <c r="H68" s="36"/>
      <c r="I68" s="128"/>
      <c r="J68" s="36"/>
      <c r="K68" s="36"/>
      <c r="L68" s="40"/>
    </row>
    <row r="69" s="1" customFormat="1" ht="16.5" customHeight="1">
      <c r="B69" s="35"/>
      <c r="C69" s="36"/>
      <c r="D69" s="36"/>
      <c r="E69" s="156" t="str">
        <f>E7</f>
        <v>Výměna pražců v 1.TK Roudnice n.L. - Hněvice a v žst. Hněvice</v>
      </c>
      <c r="F69" s="29"/>
      <c r="G69" s="29"/>
      <c r="H69" s="29"/>
      <c r="I69" s="128"/>
      <c r="J69" s="36"/>
      <c r="K69" s="36"/>
      <c r="L69" s="40"/>
    </row>
    <row r="70" s="1" customFormat="1" ht="12" customHeight="1">
      <c r="B70" s="35"/>
      <c r="C70" s="29" t="s">
        <v>88</v>
      </c>
      <c r="D70" s="36"/>
      <c r="E70" s="36"/>
      <c r="F70" s="36"/>
      <c r="G70" s="36"/>
      <c r="H70" s="36"/>
      <c r="I70" s="128"/>
      <c r="J70" s="36"/>
      <c r="K70" s="36"/>
      <c r="L70" s="40"/>
    </row>
    <row r="71" s="1" customFormat="1" ht="16.5" customHeight="1">
      <c r="B71" s="35"/>
      <c r="C71" s="36"/>
      <c r="D71" s="36"/>
      <c r="E71" s="61" t="str">
        <f>E9</f>
        <v>1 - ZRN</v>
      </c>
      <c r="F71" s="36"/>
      <c r="G71" s="36"/>
      <c r="H71" s="36"/>
      <c r="I71" s="128"/>
      <c r="J71" s="36"/>
      <c r="K71" s="36"/>
      <c r="L71" s="40"/>
    </row>
    <row r="72" s="1" customFormat="1" ht="6.96" customHeight="1">
      <c r="B72" s="35"/>
      <c r="C72" s="36"/>
      <c r="D72" s="36"/>
      <c r="E72" s="36"/>
      <c r="F72" s="36"/>
      <c r="G72" s="36"/>
      <c r="H72" s="36"/>
      <c r="I72" s="128"/>
      <c r="J72" s="36"/>
      <c r="K72" s="36"/>
      <c r="L72" s="40"/>
    </row>
    <row r="73" s="1" customFormat="1" ht="12" customHeight="1">
      <c r="B73" s="35"/>
      <c r="C73" s="29" t="s">
        <v>20</v>
      </c>
      <c r="D73" s="36"/>
      <c r="E73" s="36"/>
      <c r="F73" s="24" t="str">
        <f>F12</f>
        <v>trať 090</v>
      </c>
      <c r="G73" s="36"/>
      <c r="H73" s="36"/>
      <c r="I73" s="130" t="s">
        <v>22</v>
      </c>
      <c r="J73" s="64" t="str">
        <f>IF(J12="","",J12)</f>
        <v>3. 1. 2019</v>
      </c>
      <c r="K73" s="36"/>
      <c r="L73" s="40"/>
    </row>
    <row r="74" s="1" customFormat="1" ht="6.96" customHeight="1">
      <c r="B74" s="35"/>
      <c r="C74" s="36"/>
      <c r="D74" s="36"/>
      <c r="E74" s="36"/>
      <c r="F74" s="36"/>
      <c r="G74" s="36"/>
      <c r="H74" s="36"/>
      <c r="I74" s="128"/>
      <c r="J74" s="36"/>
      <c r="K74" s="36"/>
      <c r="L74" s="40"/>
    </row>
    <row r="75" s="1" customFormat="1" ht="13.65" customHeight="1">
      <c r="B75" s="35"/>
      <c r="C75" s="29" t="s">
        <v>24</v>
      </c>
      <c r="D75" s="36"/>
      <c r="E75" s="36"/>
      <c r="F75" s="24" t="str">
        <f>E15</f>
        <v>SŽDC s.o., OŘ Ústí n.L., ST Ústí n.L.</v>
      </c>
      <c r="G75" s="36"/>
      <c r="H75" s="36"/>
      <c r="I75" s="130" t="s">
        <v>32</v>
      </c>
      <c r="J75" s="33" t="str">
        <f>E21</f>
        <v xml:space="preserve"> </v>
      </c>
      <c r="K75" s="36"/>
      <c r="L75" s="40"/>
    </row>
    <row r="76" s="1" customFormat="1" ht="13.65" customHeight="1">
      <c r="B76" s="35"/>
      <c r="C76" s="29" t="s">
        <v>30</v>
      </c>
      <c r="D76" s="36"/>
      <c r="E76" s="36"/>
      <c r="F76" s="24" t="str">
        <f>IF(E18="","",E18)</f>
        <v>Vyplň údaj</v>
      </c>
      <c r="G76" s="36"/>
      <c r="H76" s="36"/>
      <c r="I76" s="130" t="s">
        <v>35</v>
      </c>
      <c r="J76" s="33" t="str">
        <f>E24</f>
        <v>Věra Trnková</v>
      </c>
      <c r="K76" s="36"/>
      <c r="L76" s="40"/>
    </row>
    <row r="77" s="1" customFormat="1" ht="10.32" customHeight="1">
      <c r="B77" s="35"/>
      <c r="C77" s="36"/>
      <c r="D77" s="36"/>
      <c r="E77" s="36"/>
      <c r="F77" s="36"/>
      <c r="G77" s="36"/>
      <c r="H77" s="36"/>
      <c r="I77" s="128"/>
      <c r="J77" s="36"/>
      <c r="K77" s="36"/>
      <c r="L77" s="40"/>
    </row>
    <row r="78" s="7" customFormat="1" ht="29.28" customHeight="1">
      <c r="B78" s="162"/>
      <c r="C78" s="163" t="s">
        <v>96</v>
      </c>
      <c r="D78" s="164" t="s">
        <v>57</v>
      </c>
      <c r="E78" s="164" t="s">
        <v>53</v>
      </c>
      <c r="F78" s="164" t="s">
        <v>54</v>
      </c>
      <c r="G78" s="164" t="s">
        <v>97</v>
      </c>
      <c r="H78" s="164" t="s">
        <v>98</v>
      </c>
      <c r="I78" s="165" t="s">
        <v>99</v>
      </c>
      <c r="J78" s="164" t="s">
        <v>92</v>
      </c>
      <c r="K78" s="166" t="s">
        <v>100</v>
      </c>
      <c r="L78" s="167"/>
      <c r="M78" s="85" t="s">
        <v>1</v>
      </c>
      <c r="N78" s="86" t="s">
        <v>42</v>
      </c>
      <c r="O78" s="86" t="s">
        <v>101</v>
      </c>
      <c r="P78" s="86" t="s">
        <v>102</v>
      </c>
      <c r="Q78" s="86" t="s">
        <v>103</v>
      </c>
      <c r="R78" s="86" t="s">
        <v>104</v>
      </c>
      <c r="S78" s="86" t="s">
        <v>105</v>
      </c>
      <c r="T78" s="87" t="s">
        <v>106</v>
      </c>
    </row>
    <row r="79" s="1" customFormat="1" ht="22.8" customHeight="1">
      <c r="B79" s="35"/>
      <c r="C79" s="92" t="s">
        <v>107</v>
      </c>
      <c r="D79" s="36"/>
      <c r="E79" s="36"/>
      <c r="F79" s="36"/>
      <c r="G79" s="36"/>
      <c r="H79" s="36"/>
      <c r="I79" s="128"/>
      <c r="J79" s="168">
        <f>BK79</f>
        <v>0</v>
      </c>
      <c r="K79" s="36"/>
      <c r="L79" s="40"/>
      <c r="M79" s="88"/>
      <c r="N79" s="89"/>
      <c r="O79" s="89"/>
      <c r="P79" s="169">
        <f>SUM(P80:P360)</f>
        <v>0</v>
      </c>
      <c r="Q79" s="89"/>
      <c r="R79" s="169">
        <f>SUM(R80:R360)</f>
        <v>892.72498999999993</v>
      </c>
      <c r="S79" s="89"/>
      <c r="T79" s="170">
        <f>SUM(T80:T360)</f>
        <v>0</v>
      </c>
      <c r="AT79" s="14" t="s">
        <v>71</v>
      </c>
      <c r="AU79" s="14" t="s">
        <v>94</v>
      </c>
      <c r="BK79" s="171">
        <f>SUM(BK80:BK360)</f>
        <v>0</v>
      </c>
    </row>
    <row r="80" s="1" customFormat="1" ht="22.5" customHeight="1">
      <c r="B80" s="35"/>
      <c r="C80" s="172" t="s">
        <v>77</v>
      </c>
      <c r="D80" s="172" t="s">
        <v>108</v>
      </c>
      <c r="E80" s="173" t="s">
        <v>109</v>
      </c>
      <c r="F80" s="174" t="s">
        <v>110</v>
      </c>
      <c r="G80" s="175" t="s">
        <v>111</v>
      </c>
      <c r="H80" s="176">
        <v>5116</v>
      </c>
      <c r="I80" s="177"/>
      <c r="J80" s="178">
        <f>ROUND(I80*H80,2)</f>
        <v>0</v>
      </c>
      <c r="K80" s="174" t="s">
        <v>112</v>
      </c>
      <c r="L80" s="40"/>
      <c r="M80" s="179" t="s">
        <v>1</v>
      </c>
      <c r="N80" s="180" t="s">
        <v>43</v>
      </c>
      <c r="O80" s="76"/>
      <c r="P80" s="181">
        <f>O80*H80</f>
        <v>0</v>
      </c>
      <c r="Q80" s="181">
        <v>0</v>
      </c>
      <c r="R80" s="181">
        <f>Q80*H80</f>
        <v>0</v>
      </c>
      <c r="S80" s="181">
        <v>0</v>
      </c>
      <c r="T80" s="182">
        <f>S80*H80</f>
        <v>0</v>
      </c>
      <c r="AR80" s="14" t="s">
        <v>113</v>
      </c>
      <c r="AT80" s="14" t="s">
        <v>108</v>
      </c>
      <c r="AU80" s="14" t="s">
        <v>72</v>
      </c>
      <c r="AY80" s="14" t="s">
        <v>114</v>
      </c>
      <c r="BE80" s="183">
        <f>IF(N80="základní",J80,0)</f>
        <v>0</v>
      </c>
      <c r="BF80" s="183">
        <f>IF(N80="snížená",J80,0)</f>
        <v>0</v>
      </c>
      <c r="BG80" s="183">
        <f>IF(N80="zákl. přenesená",J80,0)</f>
        <v>0</v>
      </c>
      <c r="BH80" s="183">
        <f>IF(N80="sníž. přenesená",J80,0)</f>
        <v>0</v>
      </c>
      <c r="BI80" s="183">
        <f>IF(N80="nulová",J80,0)</f>
        <v>0</v>
      </c>
      <c r="BJ80" s="14" t="s">
        <v>77</v>
      </c>
      <c r="BK80" s="183">
        <f>ROUND(I80*H80,2)</f>
        <v>0</v>
      </c>
      <c r="BL80" s="14" t="s">
        <v>113</v>
      </c>
      <c r="BM80" s="14" t="s">
        <v>115</v>
      </c>
    </row>
    <row r="81" s="1" customFormat="1">
      <c r="B81" s="35"/>
      <c r="C81" s="36"/>
      <c r="D81" s="184" t="s">
        <v>116</v>
      </c>
      <c r="E81" s="36"/>
      <c r="F81" s="185" t="s">
        <v>117</v>
      </c>
      <c r="G81" s="36"/>
      <c r="H81" s="36"/>
      <c r="I81" s="128"/>
      <c r="J81" s="36"/>
      <c r="K81" s="36"/>
      <c r="L81" s="40"/>
      <c r="M81" s="186"/>
      <c r="N81" s="76"/>
      <c r="O81" s="76"/>
      <c r="P81" s="76"/>
      <c r="Q81" s="76"/>
      <c r="R81" s="76"/>
      <c r="S81" s="76"/>
      <c r="T81" s="77"/>
      <c r="AT81" s="14" t="s">
        <v>116</v>
      </c>
      <c r="AU81" s="14" t="s">
        <v>72</v>
      </c>
    </row>
    <row r="82" s="1" customFormat="1">
      <c r="B82" s="35"/>
      <c r="C82" s="36"/>
      <c r="D82" s="184" t="s">
        <v>118</v>
      </c>
      <c r="E82" s="36"/>
      <c r="F82" s="187" t="s">
        <v>119</v>
      </c>
      <c r="G82" s="36"/>
      <c r="H82" s="36"/>
      <c r="I82" s="128"/>
      <c r="J82" s="36"/>
      <c r="K82" s="36"/>
      <c r="L82" s="40"/>
      <c r="M82" s="186"/>
      <c r="N82" s="76"/>
      <c r="O82" s="76"/>
      <c r="P82" s="76"/>
      <c r="Q82" s="76"/>
      <c r="R82" s="76"/>
      <c r="S82" s="76"/>
      <c r="T82" s="77"/>
      <c r="AT82" s="14" t="s">
        <v>118</v>
      </c>
      <c r="AU82" s="14" t="s">
        <v>72</v>
      </c>
    </row>
    <row r="83" s="8" customFormat="1">
      <c r="B83" s="188"/>
      <c r="C83" s="189"/>
      <c r="D83" s="184" t="s">
        <v>120</v>
      </c>
      <c r="E83" s="190" t="s">
        <v>1</v>
      </c>
      <c r="F83" s="191" t="s">
        <v>121</v>
      </c>
      <c r="G83" s="189"/>
      <c r="H83" s="190" t="s">
        <v>1</v>
      </c>
      <c r="I83" s="192"/>
      <c r="J83" s="189"/>
      <c r="K83" s="189"/>
      <c r="L83" s="193"/>
      <c r="M83" s="194"/>
      <c r="N83" s="195"/>
      <c r="O83" s="195"/>
      <c r="P83" s="195"/>
      <c r="Q83" s="195"/>
      <c r="R83" s="195"/>
      <c r="S83" s="195"/>
      <c r="T83" s="196"/>
      <c r="AT83" s="197" t="s">
        <v>120</v>
      </c>
      <c r="AU83" s="197" t="s">
        <v>72</v>
      </c>
      <c r="AV83" s="8" t="s">
        <v>77</v>
      </c>
      <c r="AW83" s="8" t="s">
        <v>34</v>
      </c>
      <c r="AX83" s="8" t="s">
        <v>72</v>
      </c>
      <c r="AY83" s="197" t="s">
        <v>114</v>
      </c>
    </row>
    <row r="84" s="9" customFormat="1">
      <c r="B84" s="198"/>
      <c r="C84" s="199"/>
      <c r="D84" s="184" t="s">
        <v>120</v>
      </c>
      <c r="E84" s="200" t="s">
        <v>1</v>
      </c>
      <c r="F84" s="201" t="s">
        <v>122</v>
      </c>
      <c r="G84" s="199"/>
      <c r="H84" s="202">
        <v>2752</v>
      </c>
      <c r="I84" s="203"/>
      <c r="J84" s="199"/>
      <c r="K84" s="199"/>
      <c r="L84" s="204"/>
      <c r="M84" s="205"/>
      <c r="N84" s="206"/>
      <c r="O84" s="206"/>
      <c r="P84" s="206"/>
      <c r="Q84" s="206"/>
      <c r="R84" s="206"/>
      <c r="S84" s="206"/>
      <c r="T84" s="207"/>
      <c r="AT84" s="208" t="s">
        <v>120</v>
      </c>
      <c r="AU84" s="208" t="s">
        <v>72</v>
      </c>
      <c r="AV84" s="9" t="s">
        <v>81</v>
      </c>
      <c r="AW84" s="9" t="s">
        <v>34</v>
      </c>
      <c r="AX84" s="9" t="s">
        <v>72</v>
      </c>
      <c r="AY84" s="208" t="s">
        <v>114</v>
      </c>
    </row>
    <row r="85" s="8" customFormat="1">
      <c r="B85" s="188"/>
      <c r="C85" s="189"/>
      <c r="D85" s="184" t="s">
        <v>120</v>
      </c>
      <c r="E85" s="190" t="s">
        <v>1</v>
      </c>
      <c r="F85" s="191" t="s">
        <v>123</v>
      </c>
      <c r="G85" s="189"/>
      <c r="H85" s="190" t="s">
        <v>1</v>
      </c>
      <c r="I85" s="192"/>
      <c r="J85" s="189"/>
      <c r="K85" s="189"/>
      <c r="L85" s="193"/>
      <c r="M85" s="194"/>
      <c r="N85" s="195"/>
      <c r="O85" s="195"/>
      <c r="P85" s="195"/>
      <c r="Q85" s="195"/>
      <c r="R85" s="195"/>
      <c r="S85" s="195"/>
      <c r="T85" s="196"/>
      <c r="AT85" s="197" t="s">
        <v>120</v>
      </c>
      <c r="AU85" s="197" t="s">
        <v>72</v>
      </c>
      <c r="AV85" s="8" t="s">
        <v>77</v>
      </c>
      <c r="AW85" s="8" t="s">
        <v>34</v>
      </c>
      <c r="AX85" s="8" t="s">
        <v>72</v>
      </c>
      <c r="AY85" s="197" t="s">
        <v>114</v>
      </c>
    </row>
    <row r="86" s="9" customFormat="1">
      <c r="B86" s="198"/>
      <c r="C86" s="199"/>
      <c r="D86" s="184" t="s">
        <v>120</v>
      </c>
      <c r="E86" s="200" t="s">
        <v>1</v>
      </c>
      <c r="F86" s="201" t="s">
        <v>124</v>
      </c>
      <c r="G86" s="199"/>
      <c r="H86" s="202">
        <v>2364</v>
      </c>
      <c r="I86" s="203"/>
      <c r="J86" s="199"/>
      <c r="K86" s="199"/>
      <c r="L86" s="204"/>
      <c r="M86" s="205"/>
      <c r="N86" s="206"/>
      <c r="O86" s="206"/>
      <c r="P86" s="206"/>
      <c r="Q86" s="206"/>
      <c r="R86" s="206"/>
      <c r="S86" s="206"/>
      <c r="T86" s="207"/>
      <c r="AT86" s="208" t="s">
        <v>120</v>
      </c>
      <c r="AU86" s="208" t="s">
        <v>72</v>
      </c>
      <c r="AV86" s="9" t="s">
        <v>81</v>
      </c>
      <c r="AW86" s="9" t="s">
        <v>34</v>
      </c>
      <c r="AX86" s="9" t="s">
        <v>72</v>
      </c>
      <c r="AY86" s="208" t="s">
        <v>114</v>
      </c>
    </row>
    <row r="87" s="10" customFormat="1">
      <c r="B87" s="209"/>
      <c r="C87" s="210"/>
      <c r="D87" s="184" t="s">
        <v>120</v>
      </c>
      <c r="E87" s="211" t="s">
        <v>1</v>
      </c>
      <c r="F87" s="212" t="s">
        <v>125</v>
      </c>
      <c r="G87" s="210"/>
      <c r="H87" s="213">
        <v>5116</v>
      </c>
      <c r="I87" s="214"/>
      <c r="J87" s="210"/>
      <c r="K87" s="210"/>
      <c r="L87" s="215"/>
      <c r="M87" s="216"/>
      <c r="N87" s="217"/>
      <c r="O87" s="217"/>
      <c r="P87" s="217"/>
      <c r="Q87" s="217"/>
      <c r="R87" s="217"/>
      <c r="S87" s="217"/>
      <c r="T87" s="218"/>
      <c r="AT87" s="219" t="s">
        <v>120</v>
      </c>
      <c r="AU87" s="219" t="s">
        <v>72</v>
      </c>
      <c r="AV87" s="10" t="s">
        <v>113</v>
      </c>
      <c r="AW87" s="10" t="s">
        <v>34</v>
      </c>
      <c r="AX87" s="10" t="s">
        <v>77</v>
      </c>
      <c r="AY87" s="219" t="s">
        <v>114</v>
      </c>
    </row>
    <row r="88" s="1" customFormat="1" ht="22.5" customHeight="1">
      <c r="B88" s="35"/>
      <c r="C88" s="220" t="s">
        <v>81</v>
      </c>
      <c r="D88" s="220" t="s">
        <v>126</v>
      </c>
      <c r="E88" s="221" t="s">
        <v>127</v>
      </c>
      <c r="F88" s="222" t="s">
        <v>128</v>
      </c>
      <c r="G88" s="223" t="s">
        <v>111</v>
      </c>
      <c r="H88" s="224">
        <v>20144</v>
      </c>
      <c r="I88" s="225"/>
      <c r="J88" s="226">
        <f>ROUND(I88*H88,2)</f>
        <v>0</v>
      </c>
      <c r="K88" s="222" t="s">
        <v>112</v>
      </c>
      <c r="L88" s="227"/>
      <c r="M88" s="228" t="s">
        <v>1</v>
      </c>
      <c r="N88" s="229" t="s">
        <v>43</v>
      </c>
      <c r="O88" s="76"/>
      <c r="P88" s="181">
        <f>O88*H88</f>
        <v>0</v>
      </c>
      <c r="Q88" s="181">
        <v>0.0010499999999999999</v>
      </c>
      <c r="R88" s="181">
        <f>Q88*H88</f>
        <v>21.151199999999999</v>
      </c>
      <c r="S88" s="181">
        <v>0</v>
      </c>
      <c r="T88" s="182">
        <f>S88*H88</f>
        <v>0</v>
      </c>
      <c r="AR88" s="14" t="s">
        <v>129</v>
      </c>
      <c r="AT88" s="14" t="s">
        <v>126</v>
      </c>
      <c r="AU88" s="14" t="s">
        <v>72</v>
      </c>
      <c r="AY88" s="14" t="s">
        <v>114</v>
      </c>
      <c r="BE88" s="183">
        <f>IF(N88="základní",J88,0)</f>
        <v>0</v>
      </c>
      <c r="BF88" s="183">
        <f>IF(N88="snížená",J88,0)</f>
        <v>0</v>
      </c>
      <c r="BG88" s="183">
        <f>IF(N88="zákl. přenesená",J88,0)</f>
        <v>0</v>
      </c>
      <c r="BH88" s="183">
        <f>IF(N88="sníž. přenesená",J88,0)</f>
        <v>0</v>
      </c>
      <c r="BI88" s="183">
        <f>IF(N88="nulová",J88,0)</f>
        <v>0</v>
      </c>
      <c r="BJ88" s="14" t="s">
        <v>77</v>
      </c>
      <c r="BK88" s="183">
        <f>ROUND(I88*H88,2)</f>
        <v>0</v>
      </c>
      <c r="BL88" s="14" t="s">
        <v>113</v>
      </c>
      <c r="BM88" s="14" t="s">
        <v>130</v>
      </c>
    </row>
    <row r="89" s="1" customFormat="1">
      <c r="B89" s="35"/>
      <c r="C89" s="36"/>
      <c r="D89" s="184" t="s">
        <v>116</v>
      </c>
      <c r="E89" s="36"/>
      <c r="F89" s="185" t="s">
        <v>128</v>
      </c>
      <c r="G89" s="36"/>
      <c r="H89" s="36"/>
      <c r="I89" s="128"/>
      <c r="J89" s="36"/>
      <c r="K89" s="36"/>
      <c r="L89" s="40"/>
      <c r="M89" s="186"/>
      <c r="N89" s="76"/>
      <c r="O89" s="76"/>
      <c r="P89" s="76"/>
      <c r="Q89" s="76"/>
      <c r="R89" s="76"/>
      <c r="S89" s="76"/>
      <c r="T89" s="77"/>
      <c r="AT89" s="14" t="s">
        <v>116</v>
      </c>
      <c r="AU89" s="14" t="s">
        <v>72</v>
      </c>
    </row>
    <row r="90" s="9" customFormat="1">
      <c r="B90" s="198"/>
      <c r="C90" s="199"/>
      <c r="D90" s="184" t="s">
        <v>120</v>
      </c>
      <c r="E90" s="200" t="s">
        <v>1</v>
      </c>
      <c r="F90" s="201" t="s">
        <v>131</v>
      </c>
      <c r="G90" s="199"/>
      <c r="H90" s="202">
        <v>20144</v>
      </c>
      <c r="I90" s="203"/>
      <c r="J90" s="199"/>
      <c r="K90" s="199"/>
      <c r="L90" s="204"/>
      <c r="M90" s="205"/>
      <c r="N90" s="206"/>
      <c r="O90" s="206"/>
      <c r="P90" s="206"/>
      <c r="Q90" s="206"/>
      <c r="R90" s="206"/>
      <c r="S90" s="206"/>
      <c r="T90" s="207"/>
      <c r="AT90" s="208" t="s">
        <v>120</v>
      </c>
      <c r="AU90" s="208" t="s">
        <v>72</v>
      </c>
      <c r="AV90" s="9" t="s">
        <v>81</v>
      </c>
      <c r="AW90" s="9" t="s">
        <v>34</v>
      </c>
      <c r="AX90" s="9" t="s">
        <v>77</v>
      </c>
      <c r="AY90" s="208" t="s">
        <v>114</v>
      </c>
    </row>
    <row r="91" s="1" customFormat="1" ht="22.5" customHeight="1">
      <c r="B91" s="35"/>
      <c r="C91" s="220" t="s">
        <v>84</v>
      </c>
      <c r="D91" s="220" t="s">
        <v>126</v>
      </c>
      <c r="E91" s="221" t="s">
        <v>132</v>
      </c>
      <c r="F91" s="222" t="s">
        <v>133</v>
      </c>
      <c r="G91" s="223" t="s">
        <v>111</v>
      </c>
      <c r="H91" s="224">
        <v>320</v>
      </c>
      <c r="I91" s="225"/>
      <c r="J91" s="226">
        <f>ROUND(I91*H91,2)</f>
        <v>0</v>
      </c>
      <c r="K91" s="222" t="s">
        <v>112</v>
      </c>
      <c r="L91" s="227"/>
      <c r="M91" s="228" t="s">
        <v>1</v>
      </c>
      <c r="N91" s="229" t="s">
        <v>43</v>
      </c>
      <c r="O91" s="76"/>
      <c r="P91" s="181">
        <f>O91*H91</f>
        <v>0</v>
      </c>
      <c r="Q91" s="181">
        <v>0.0010499999999999999</v>
      </c>
      <c r="R91" s="181">
        <f>Q91*H91</f>
        <v>0.33599999999999997</v>
      </c>
      <c r="S91" s="181">
        <v>0</v>
      </c>
      <c r="T91" s="182">
        <f>S91*H91</f>
        <v>0</v>
      </c>
      <c r="AR91" s="14" t="s">
        <v>134</v>
      </c>
      <c r="AT91" s="14" t="s">
        <v>126</v>
      </c>
      <c r="AU91" s="14" t="s">
        <v>72</v>
      </c>
      <c r="AY91" s="14" t="s">
        <v>114</v>
      </c>
      <c r="BE91" s="183">
        <f>IF(N91="základní",J91,0)</f>
        <v>0</v>
      </c>
      <c r="BF91" s="183">
        <f>IF(N91="snížená",J91,0)</f>
        <v>0</v>
      </c>
      <c r="BG91" s="183">
        <f>IF(N91="zákl. přenesená",J91,0)</f>
        <v>0</v>
      </c>
      <c r="BH91" s="183">
        <f>IF(N91="sníž. přenesená",J91,0)</f>
        <v>0</v>
      </c>
      <c r="BI91" s="183">
        <f>IF(N91="nulová",J91,0)</f>
        <v>0</v>
      </c>
      <c r="BJ91" s="14" t="s">
        <v>77</v>
      </c>
      <c r="BK91" s="183">
        <f>ROUND(I91*H91,2)</f>
        <v>0</v>
      </c>
      <c r="BL91" s="14" t="s">
        <v>134</v>
      </c>
      <c r="BM91" s="14" t="s">
        <v>135</v>
      </c>
    </row>
    <row r="92" s="1" customFormat="1">
      <c r="B92" s="35"/>
      <c r="C92" s="36"/>
      <c r="D92" s="184" t="s">
        <v>116</v>
      </c>
      <c r="E92" s="36"/>
      <c r="F92" s="185" t="s">
        <v>133</v>
      </c>
      <c r="G92" s="36"/>
      <c r="H92" s="36"/>
      <c r="I92" s="128"/>
      <c r="J92" s="36"/>
      <c r="K92" s="36"/>
      <c r="L92" s="40"/>
      <c r="M92" s="186"/>
      <c r="N92" s="76"/>
      <c r="O92" s="76"/>
      <c r="P92" s="76"/>
      <c r="Q92" s="76"/>
      <c r="R92" s="76"/>
      <c r="S92" s="76"/>
      <c r="T92" s="77"/>
      <c r="AT92" s="14" t="s">
        <v>116</v>
      </c>
      <c r="AU92" s="14" t="s">
        <v>72</v>
      </c>
    </row>
    <row r="93" s="9" customFormat="1">
      <c r="B93" s="198"/>
      <c r="C93" s="199"/>
      <c r="D93" s="184" t="s">
        <v>120</v>
      </c>
      <c r="E93" s="200" t="s">
        <v>1</v>
      </c>
      <c r="F93" s="201" t="s">
        <v>136</v>
      </c>
      <c r="G93" s="199"/>
      <c r="H93" s="202">
        <v>320</v>
      </c>
      <c r="I93" s="203"/>
      <c r="J93" s="199"/>
      <c r="K93" s="199"/>
      <c r="L93" s="204"/>
      <c r="M93" s="205"/>
      <c r="N93" s="206"/>
      <c r="O93" s="206"/>
      <c r="P93" s="206"/>
      <c r="Q93" s="206"/>
      <c r="R93" s="206"/>
      <c r="S93" s="206"/>
      <c r="T93" s="207"/>
      <c r="AT93" s="208" t="s">
        <v>120</v>
      </c>
      <c r="AU93" s="208" t="s">
        <v>72</v>
      </c>
      <c r="AV93" s="9" t="s">
        <v>81</v>
      </c>
      <c r="AW93" s="9" t="s">
        <v>34</v>
      </c>
      <c r="AX93" s="9" t="s">
        <v>77</v>
      </c>
      <c r="AY93" s="208" t="s">
        <v>114</v>
      </c>
    </row>
    <row r="94" s="1" customFormat="1" ht="22.5" customHeight="1">
      <c r="B94" s="35"/>
      <c r="C94" s="220" t="s">
        <v>113</v>
      </c>
      <c r="D94" s="220" t="s">
        <v>126</v>
      </c>
      <c r="E94" s="221" t="s">
        <v>137</v>
      </c>
      <c r="F94" s="222" t="s">
        <v>138</v>
      </c>
      <c r="G94" s="223" t="s">
        <v>111</v>
      </c>
      <c r="H94" s="224">
        <v>20464</v>
      </c>
      <c r="I94" s="225"/>
      <c r="J94" s="226">
        <f>ROUND(I94*H94,2)</f>
        <v>0</v>
      </c>
      <c r="K94" s="222" t="s">
        <v>112</v>
      </c>
      <c r="L94" s="227"/>
      <c r="M94" s="228" t="s">
        <v>1</v>
      </c>
      <c r="N94" s="229" t="s">
        <v>43</v>
      </c>
      <c r="O94" s="76"/>
      <c r="P94" s="181">
        <f>O94*H94</f>
        <v>0</v>
      </c>
      <c r="Q94" s="181">
        <v>2.0000000000000002E-05</v>
      </c>
      <c r="R94" s="181">
        <f>Q94*H94</f>
        <v>0.40928000000000003</v>
      </c>
      <c r="S94" s="181">
        <v>0</v>
      </c>
      <c r="T94" s="182">
        <f>S94*H94</f>
        <v>0</v>
      </c>
      <c r="AR94" s="14" t="s">
        <v>129</v>
      </c>
      <c r="AT94" s="14" t="s">
        <v>126</v>
      </c>
      <c r="AU94" s="14" t="s">
        <v>72</v>
      </c>
      <c r="AY94" s="14" t="s">
        <v>114</v>
      </c>
      <c r="BE94" s="183">
        <f>IF(N94="základní",J94,0)</f>
        <v>0</v>
      </c>
      <c r="BF94" s="183">
        <f>IF(N94="snížená",J94,0)</f>
        <v>0</v>
      </c>
      <c r="BG94" s="183">
        <f>IF(N94="zákl. přenesená",J94,0)</f>
        <v>0</v>
      </c>
      <c r="BH94" s="183">
        <f>IF(N94="sníž. přenesená",J94,0)</f>
        <v>0</v>
      </c>
      <c r="BI94" s="183">
        <f>IF(N94="nulová",J94,0)</f>
        <v>0</v>
      </c>
      <c r="BJ94" s="14" t="s">
        <v>77</v>
      </c>
      <c r="BK94" s="183">
        <f>ROUND(I94*H94,2)</f>
        <v>0</v>
      </c>
      <c r="BL94" s="14" t="s">
        <v>113</v>
      </c>
      <c r="BM94" s="14" t="s">
        <v>139</v>
      </c>
    </row>
    <row r="95" s="1" customFormat="1">
      <c r="B95" s="35"/>
      <c r="C95" s="36"/>
      <c r="D95" s="184" t="s">
        <v>116</v>
      </c>
      <c r="E95" s="36"/>
      <c r="F95" s="185" t="s">
        <v>138</v>
      </c>
      <c r="G95" s="36"/>
      <c r="H95" s="36"/>
      <c r="I95" s="128"/>
      <c r="J95" s="36"/>
      <c r="K95" s="36"/>
      <c r="L95" s="40"/>
      <c r="M95" s="186"/>
      <c r="N95" s="76"/>
      <c r="O95" s="76"/>
      <c r="P95" s="76"/>
      <c r="Q95" s="76"/>
      <c r="R95" s="76"/>
      <c r="S95" s="76"/>
      <c r="T95" s="77"/>
      <c r="AT95" s="14" t="s">
        <v>116</v>
      </c>
      <c r="AU95" s="14" t="s">
        <v>72</v>
      </c>
    </row>
    <row r="96" s="9" customFormat="1">
      <c r="B96" s="198"/>
      <c r="C96" s="199"/>
      <c r="D96" s="184" t="s">
        <v>120</v>
      </c>
      <c r="E96" s="200" t="s">
        <v>1</v>
      </c>
      <c r="F96" s="201" t="s">
        <v>140</v>
      </c>
      <c r="G96" s="199"/>
      <c r="H96" s="202">
        <v>20464</v>
      </c>
      <c r="I96" s="203"/>
      <c r="J96" s="199"/>
      <c r="K96" s="199"/>
      <c r="L96" s="204"/>
      <c r="M96" s="205"/>
      <c r="N96" s="206"/>
      <c r="O96" s="206"/>
      <c r="P96" s="206"/>
      <c r="Q96" s="206"/>
      <c r="R96" s="206"/>
      <c r="S96" s="206"/>
      <c r="T96" s="207"/>
      <c r="AT96" s="208" t="s">
        <v>120</v>
      </c>
      <c r="AU96" s="208" t="s">
        <v>72</v>
      </c>
      <c r="AV96" s="9" t="s">
        <v>81</v>
      </c>
      <c r="AW96" s="9" t="s">
        <v>34</v>
      </c>
      <c r="AX96" s="9" t="s">
        <v>77</v>
      </c>
      <c r="AY96" s="208" t="s">
        <v>114</v>
      </c>
    </row>
    <row r="97" s="1" customFormat="1" ht="22.5" customHeight="1">
      <c r="B97" s="35"/>
      <c r="C97" s="220" t="s">
        <v>141</v>
      </c>
      <c r="D97" s="220" t="s">
        <v>126</v>
      </c>
      <c r="E97" s="221" t="s">
        <v>142</v>
      </c>
      <c r="F97" s="222" t="s">
        <v>143</v>
      </c>
      <c r="G97" s="223" t="s">
        <v>111</v>
      </c>
      <c r="H97" s="224">
        <v>10232</v>
      </c>
      <c r="I97" s="225"/>
      <c r="J97" s="226">
        <f>ROUND(I97*H97,2)</f>
        <v>0</v>
      </c>
      <c r="K97" s="222" t="s">
        <v>112</v>
      </c>
      <c r="L97" s="227"/>
      <c r="M97" s="228" t="s">
        <v>1</v>
      </c>
      <c r="N97" s="229" t="s">
        <v>43</v>
      </c>
      <c r="O97" s="76"/>
      <c r="P97" s="181">
        <f>O97*H97</f>
        <v>0</v>
      </c>
      <c r="Q97" s="181">
        <v>0.00018000000000000001</v>
      </c>
      <c r="R97" s="181">
        <f>Q97*H97</f>
        <v>1.8417600000000001</v>
      </c>
      <c r="S97" s="181">
        <v>0</v>
      </c>
      <c r="T97" s="182">
        <f>S97*H97</f>
        <v>0</v>
      </c>
      <c r="AR97" s="14" t="s">
        <v>129</v>
      </c>
      <c r="AT97" s="14" t="s">
        <v>126</v>
      </c>
      <c r="AU97" s="14" t="s">
        <v>72</v>
      </c>
      <c r="AY97" s="14" t="s">
        <v>114</v>
      </c>
      <c r="BE97" s="183">
        <f>IF(N97="základní",J97,0)</f>
        <v>0</v>
      </c>
      <c r="BF97" s="183">
        <f>IF(N97="snížená",J97,0)</f>
        <v>0</v>
      </c>
      <c r="BG97" s="183">
        <f>IF(N97="zákl. přenesená",J97,0)</f>
        <v>0</v>
      </c>
      <c r="BH97" s="183">
        <f>IF(N97="sníž. přenesená",J97,0)</f>
        <v>0</v>
      </c>
      <c r="BI97" s="183">
        <f>IF(N97="nulová",J97,0)</f>
        <v>0</v>
      </c>
      <c r="BJ97" s="14" t="s">
        <v>77</v>
      </c>
      <c r="BK97" s="183">
        <f>ROUND(I97*H97,2)</f>
        <v>0</v>
      </c>
      <c r="BL97" s="14" t="s">
        <v>113</v>
      </c>
      <c r="BM97" s="14" t="s">
        <v>144</v>
      </c>
    </row>
    <row r="98" s="1" customFormat="1">
      <c r="B98" s="35"/>
      <c r="C98" s="36"/>
      <c r="D98" s="184" t="s">
        <v>116</v>
      </c>
      <c r="E98" s="36"/>
      <c r="F98" s="185" t="s">
        <v>143</v>
      </c>
      <c r="G98" s="36"/>
      <c r="H98" s="36"/>
      <c r="I98" s="128"/>
      <c r="J98" s="36"/>
      <c r="K98" s="36"/>
      <c r="L98" s="40"/>
      <c r="M98" s="186"/>
      <c r="N98" s="76"/>
      <c r="O98" s="76"/>
      <c r="P98" s="76"/>
      <c r="Q98" s="76"/>
      <c r="R98" s="76"/>
      <c r="S98" s="76"/>
      <c r="T98" s="77"/>
      <c r="AT98" s="14" t="s">
        <v>116</v>
      </c>
      <c r="AU98" s="14" t="s">
        <v>72</v>
      </c>
    </row>
    <row r="99" s="9" customFormat="1">
      <c r="B99" s="198"/>
      <c r="C99" s="199"/>
      <c r="D99" s="184" t="s">
        <v>120</v>
      </c>
      <c r="E99" s="200" t="s">
        <v>1</v>
      </c>
      <c r="F99" s="201" t="s">
        <v>145</v>
      </c>
      <c r="G99" s="199"/>
      <c r="H99" s="202">
        <v>10232</v>
      </c>
      <c r="I99" s="203"/>
      <c r="J99" s="199"/>
      <c r="K99" s="199"/>
      <c r="L99" s="204"/>
      <c r="M99" s="205"/>
      <c r="N99" s="206"/>
      <c r="O99" s="206"/>
      <c r="P99" s="206"/>
      <c r="Q99" s="206"/>
      <c r="R99" s="206"/>
      <c r="S99" s="206"/>
      <c r="T99" s="207"/>
      <c r="AT99" s="208" t="s">
        <v>120</v>
      </c>
      <c r="AU99" s="208" t="s">
        <v>72</v>
      </c>
      <c r="AV99" s="9" t="s">
        <v>81</v>
      </c>
      <c r="AW99" s="9" t="s">
        <v>34</v>
      </c>
      <c r="AX99" s="9" t="s">
        <v>77</v>
      </c>
      <c r="AY99" s="208" t="s">
        <v>114</v>
      </c>
    </row>
    <row r="100" s="1" customFormat="1" ht="22.5" customHeight="1">
      <c r="B100" s="35"/>
      <c r="C100" s="172" t="s">
        <v>146</v>
      </c>
      <c r="D100" s="172" t="s">
        <v>108</v>
      </c>
      <c r="E100" s="173" t="s">
        <v>147</v>
      </c>
      <c r="F100" s="174" t="s">
        <v>148</v>
      </c>
      <c r="G100" s="175" t="s">
        <v>149</v>
      </c>
      <c r="H100" s="176">
        <v>100</v>
      </c>
      <c r="I100" s="177"/>
      <c r="J100" s="178">
        <f>ROUND(I100*H100,2)</f>
        <v>0</v>
      </c>
      <c r="K100" s="174" t="s">
        <v>112</v>
      </c>
      <c r="L100" s="40"/>
      <c r="M100" s="179" t="s">
        <v>1</v>
      </c>
      <c r="N100" s="180" t="s">
        <v>43</v>
      </c>
      <c r="O100" s="76"/>
      <c r="P100" s="181">
        <f>O100*H100</f>
        <v>0</v>
      </c>
      <c r="Q100" s="181">
        <v>0</v>
      </c>
      <c r="R100" s="181">
        <f>Q100*H100</f>
        <v>0</v>
      </c>
      <c r="S100" s="181">
        <v>0</v>
      </c>
      <c r="T100" s="182">
        <f>S100*H100</f>
        <v>0</v>
      </c>
      <c r="AR100" s="14" t="s">
        <v>113</v>
      </c>
      <c r="AT100" s="14" t="s">
        <v>108</v>
      </c>
      <c r="AU100" s="14" t="s">
        <v>72</v>
      </c>
      <c r="AY100" s="14" t="s">
        <v>114</v>
      </c>
      <c r="BE100" s="183">
        <f>IF(N100="základní",J100,0)</f>
        <v>0</v>
      </c>
      <c r="BF100" s="183">
        <f>IF(N100="snížená",J100,0)</f>
        <v>0</v>
      </c>
      <c r="BG100" s="183">
        <f>IF(N100="zákl. přenesená",J100,0)</f>
        <v>0</v>
      </c>
      <c r="BH100" s="183">
        <f>IF(N100="sníž. přenesená",J100,0)</f>
        <v>0</v>
      </c>
      <c r="BI100" s="183">
        <f>IF(N100="nulová",J100,0)</f>
        <v>0</v>
      </c>
      <c r="BJ100" s="14" t="s">
        <v>77</v>
      </c>
      <c r="BK100" s="183">
        <f>ROUND(I100*H100,2)</f>
        <v>0</v>
      </c>
      <c r="BL100" s="14" t="s">
        <v>113</v>
      </c>
      <c r="BM100" s="14" t="s">
        <v>150</v>
      </c>
    </row>
    <row r="101" s="1" customFormat="1">
      <c r="B101" s="35"/>
      <c r="C101" s="36"/>
      <c r="D101" s="184" t="s">
        <v>116</v>
      </c>
      <c r="E101" s="36"/>
      <c r="F101" s="185" t="s">
        <v>151</v>
      </c>
      <c r="G101" s="36"/>
      <c r="H101" s="36"/>
      <c r="I101" s="128"/>
      <c r="J101" s="36"/>
      <c r="K101" s="36"/>
      <c r="L101" s="40"/>
      <c r="M101" s="186"/>
      <c r="N101" s="76"/>
      <c r="O101" s="76"/>
      <c r="P101" s="76"/>
      <c r="Q101" s="76"/>
      <c r="R101" s="76"/>
      <c r="S101" s="76"/>
      <c r="T101" s="77"/>
      <c r="AT101" s="14" t="s">
        <v>116</v>
      </c>
      <c r="AU101" s="14" t="s">
        <v>72</v>
      </c>
    </row>
    <row r="102" s="1" customFormat="1">
      <c r="B102" s="35"/>
      <c r="C102" s="36"/>
      <c r="D102" s="184" t="s">
        <v>118</v>
      </c>
      <c r="E102" s="36"/>
      <c r="F102" s="187" t="s">
        <v>152</v>
      </c>
      <c r="G102" s="36"/>
      <c r="H102" s="36"/>
      <c r="I102" s="128"/>
      <c r="J102" s="36"/>
      <c r="K102" s="36"/>
      <c r="L102" s="40"/>
      <c r="M102" s="186"/>
      <c r="N102" s="76"/>
      <c r="O102" s="76"/>
      <c r="P102" s="76"/>
      <c r="Q102" s="76"/>
      <c r="R102" s="76"/>
      <c r="S102" s="76"/>
      <c r="T102" s="77"/>
      <c r="AT102" s="14" t="s">
        <v>118</v>
      </c>
      <c r="AU102" s="14" t="s">
        <v>72</v>
      </c>
    </row>
    <row r="103" s="9" customFormat="1">
      <c r="B103" s="198"/>
      <c r="C103" s="199"/>
      <c r="D103" s="184" t="s">
        <v>120</v>
      </c>
      <c r="E103" s="200" t="s">
        <v>1</v>
      </c>
      <c r="F103" s="201" t="s">
        <v>153</v>
      </c>
      <c r="G103" s="199"/>
      <c r="H103" s="202">
        <v>100</v>
      </c>
      <c r="I103" s="203"/>
      <c r="J103" s="199"/>
      <c r="K103" s="199"/>
      <c r="L103" s="204"/>
      <c r="M103" s="205"/>
      <c r="N103" s="206"/>
      <c r="O103" s="206"/>
      <c r="P103" s="206"/>
      <c r="Q103" s="206"/>
      <c r="R103" s="206"/>
      <c r="S103" s="206"/>
      <c r="T103" s="207"/>
      <c r="AT103" s="208" t="s">
        <v>120</v>
      </c>
      <c r="AU103" s="208" t="s">
        <v>72</v>
      </c>
      <c r="AV103" s="9" t="s">
        <v>81</v>
      </c>
      <c r="AW103" s="9" t="s">
        <v>34</v>
      </c>
      <c r="AX103" s="9" t="s">
        <v>77</v>
      </c>
      <c r="AY103" s="208" t="s">
        <v>114</v>
      </c>
    </row>
    <row r="104" s="1" customFormat="1" ht="22.5" customHeight="1">
      <c r="B104" s="35"/>
      <c r="C104" s="220" t="s">
        <v>154</v>
      </c>
      <c r="D104" s="220" t="s">
        <v>126</v>
      </c>
      <c r="E104" s="221" t="s">
        <v>155</v>
      </c>
      <c r="F104" s="222" t="s">
        <v>156</v>
      </c>
      <c r="G104" s="223" t="s">
        <v>149</v>
      </c>
      <c r="H104" s="224">
        <v>100</v>
      </c>
      <c r="I104" s="225"/>
      <c r="J104" s="226">
        <f>ROUND(I104*H104,2)</f>
        <v>0</v>
      </c>
      <c r="K104" s="222" t="s">
        <v>112</v>
      </c>
      <c r="L104" s="227"/>
      <c r="M104" s="228" t="s">
        <v>1</v>
      </c>
      <c r="N104" s="229" t="s">
        <v>43</v>
      </c>
      <c r="O104" s="76"/>
      <c r="P104" s="181">
        <f>O104*H104</f>
        <v>0</v>
      </c>
      <c r="Q104" s="181">
        <v>0.06003</v>
      </c>
      <c r="R104" s="181">
        <f>Q104*H104</f>
        <v>6.0030000000000001</v>
      </c>
      <c r="S104" s="181">
        <v>0</v>
      </c>
      <c r="T104" s="182">
        <f>S104*H104</f>
        <v>0</v>
      </c>
      <c r="AR104" s="14" t="s">
        <v>129</v>
      </c>
      <c r="AT104" s="14" t="s">
        <v>126</v>
      </c>
      <c r="AU104" s="14" t="s">
        <v>72</v>
      </c>
      <c r="AY104" s="14" t="s">
        <v>114</v>
      </c>
      <c r="BE104" s="183">
        <f>IF(N104="základní",J104,0)</f>
        <v>0</v>
      </c>
      <c r="BF104" s="183">
        <f>IF(N104="snížená",J104,0)</f>
        <v>0</v>
      </c>
      <c r="BG104" s="183">
        <f>IF(N104="zákl. přenesená",J104,0)</f>
        <v>0</v>
      </c>
      <c r="BH104" s="183">
        <f>IF(N104="sníž. přenesená",J104,0)</f>
        <v>0</v>
      </c>
      <c r="BI104" s="183">
        <f>IF(N104="nulová",J104,0)</f>
        <v>0</v>
      </c>
      <c r="BJ104" s="14" t="s">
        <v>77</v>
      </c>
      <c r="BK104" s="183">
        <f>ROUND(I104*H104,2)</f>
        <v>0</v>
      </c>
      <c r="BL104" s="14" t="s">
        <v>113</v>
      </c>
      <c r="BM104" s="14" t="s">
        <v>157</v>
      </c>
    </row>
    <row r="105" s="1" customFormat="1">
      <c r="B105" s="35"/>
      <c r="C105" s="36"/>
      <c r="D105" s="184" t="s">
        <v>116</v>
      </c>
      <c r="E105" s="36"/>
      <c r="F105" s="185" t="s">
        <v>156</v>
      </c>
      <c r="G105" s="36"/>
      <c r="H105" s="36"/>
      <c r="I105" s="128"/>
      <c r="J105" s="36"/>
      <c r="K105" s="36"/>
      <c r="L105" s="40"/>
      <c r="M105" s="186"/>
      <c r="N105" s="76"/>
      <c r="O105" s="76"/>
      <c r="P105" s="76"/>
      <c r="Q105" s="76"/>
      <c r="R105" s="76"/>
      <c r="S105" s="76"/>
      <c r="T105" s="77"/>
      <c r="AT105" s="14" t="s">
        <v>116</v>
      </c>
      <c r="AU105" s="14" t="s">
        <v>72</v>
      </c>
    </row>
    <row r="106" s="9" customFormat="1">
      <c r="B106" s="198"/>
      <c r="C106" s="199"/>
      <c r="D106" s="184" t="s">
        <v>120</v>
      </c>
      <c r="E106" s="200" t="s">
        <v>1</v>
      </c>
      <c r="F106" s="201" t="s">
        <v>153</v>
      </c>
      <c r="G106" s="199"/>
      <c r="H106" s="202">
        <v>100</v>
      </c>
      <c r="I106" s="203"/>
      <c r="J106" s="199"/>
      <c r="K106" s="199"/>
      <c r="L106" s="204"/>
      <c r="M106" s="205"/>
      <c r="N106" s="206"/>
      <c r="O106" s="206"/>
      <c r="P106" s="206"/>
      <c r="Q106" s="206"/>
      <c r="R106" s="206"/>
      <c r="S106" s="206"/>
      <c r="T106" s="207"/>
      <c r="AT106" s="208" t="s">
        <v>120</v>
      </c>
      <c r="AU106" s="208" t="s">
        <v>72</v>
      </c>
      <c r="AV106" s="9" t="s">
        <v>81</v>
      </c>
      <c r="AW106" s="9" t="s">
        <v>34</v>
      </c>
      <c r="AX106" s="9" t="s">
        <v>77</v>
      </c>
      <c r="AY106" s="208" t="s">
        <v>114</v>
      </c>
    </row>
    <row r="107" s="1" customFormat="1" ht="22.5" customHeight="1">
      <c r="B107" s="35"/>
      <c r="C107" s="172" t="s">
        <v>129</v>
      </c>
      <c r="D107" s="172" t="s">
        <v>108</v>
      </c>
      <c r="E107" s="173" t="s">
        <v>158</v>
      </c>
      <c r="F107" s="174" t="s">
        <v>159</v>
      </c>
      <c r="G107" s="175" t="s">
        <v>149</v>
      </c>
      <c r="H107" s="176">
        <v>72</v>
      </c>
      <c r="I107" s="177"/>
      <c r="J107" s="178">
        <f>ROUND(I107*H107,2)</f>
        <v>0</v>
      </c>
      <c r="K107" s="174" t="s">
        <v>112</v>
      </c>
      <c r="L107" s="40"/>
      <c r="M107" s="179" t="s">
        <v>1</v>
      </c>
      <c r="N107" s="180" t="s">
        <v>43</v>
      </c>
      <c r="O107" s="76"/>
      <c r="P107" s="181">
        <f>O107*H107</f>
        <v>0</v>
      </c>
      <c r="Q107" s="181">
        <v>0</v>
      </c>
      <c r="R107" s="181">
        <f>Q107*H107</f>
        <v>0</v>
      </c>
      <c r="S107" s="181">
        <v>0</v>
      </c>
      <c r="T107" s="182">
        <f>S107*H107</f>
        <v>0</v>
      </c>
      <c r="AR107" s="14" t="s">
        <v>113</v>
      </c>
      <c r="AT107" s="14" t="s">
        <v>108</v>
      </c>
      <c r="AU107" s="14" t="s">
        <v>72</v>
      </c>
      <c r="AY107" s="14" t="s">
        <v>114</v>
      </c>
      <c r="BE107" s="183">
        <f>IF(N107="základní",J107,0)</f>
        <v>0</v>
      </c>
      <c r="BF107" s="183">
        <f>IF(N107="snížená",J107,0)</f>
        <v>0</v>
      </c>
      <c r="BG107" s="183">
        <f>IF(N107="zákl. přenesená",J107,0)</f>
        <v>0</v>
      </c>
      <c r="BH107" s="183">
        <f>IF(N107="sníž. přenesená",J107,0)</f>
        <v>0</v>
      </c>
      <c r="BI107" s="183">
        <f>IF(N107="nulová",J107,0)</f>
        <v>0</v>
      </c>
      <c r="BJ107" s="14" t="s">
        <v>77</v>
      </c>
      <c r="BK107" s="183">
        <f>ROUND(I107*H107,2)</f>
        <v>0</v>
      </c>
      <c r="BL107" s="14" t="s">
        <v>113</v>
      </c>
      <c r="BM107" s="14" t="s">
        <v>160</v>
      </c>
    </row>
    <row r="108" s="1" customFormat="1">
      <c r="B108" s="35"/>
      <c r="C108" s="36"/>
      <c r="D108" s="184" t="s">
        <v>116</v>
      </c>
      <c r="E108" s="36"/>
      <c r="F108" s="185" t="s">
        <v>161</v>
      </c>
      <c r="G108" s="36"/>
      <c r="H108" s="36"/>
      <c r="I108" s="128"/>
      <c r="J108" s="36"/>
      <c r="K108" s="36"/>
      <c r="L108" s="40"/>
      <c r="M108" s="186"/>
      <c r="N108" s="76"/>
      <c r="O108" s="76"/>
      <c r="P108" s="76"/>
      <c r="Q108" s="76"/>
      <c r="R108" s="76"/>
      <c r="S108" s="76"/>
      <c r="T108" s="77"/>
      <c r="AT108" s="14" t="s">
        <v>116</v>
      </c>
      <c r="AU108" s="14" t="s">
        <v>72</v>
      </c>
    </row>
    <row r="109" s="1" customFormat="1">
      <c r="B109" s="35"/>
      <c r="C109" s="36"/>
      <c r="D109" s="184" t="s">
        <v>118</v>
      </c>
      <c r="E109" s="36"/>
      <c r="F109" s="187" t="s">
        <v>152</v>
      </c>
      <c r="G109" s="36"/>
      <c r="H109" s="36"/>
      <c r="I109" s="128"/>
      <c r="J109" s="36"/>
      <c r="K109" s="36"/>
      <c r="L109" s="40"/>
      <c r="M109" s="186"/>
      <c r="N109" s="76"/>
      <c r="O109" s="76"/>
      <c r="P109" s="76"/>
      <c r="Q109" s="76"/>
      <c r="R109" s="76"/>
      <c r="S109" s="76"/>
      <c r="T109" s="77"/>
      <c r="AT109" s="14" t="s">
        <v>118</v>
      </c>
      <c r="AU109" s="14" t="s">
        <v>72</v>
      </c>
    </row>
    <row r="110" s="9" customFormat="1">
      <c r="B110" s="198"/>
      <c r="C110" s="199"/>
      <c r="D110" s="184" t="s">
        <v>120</v>
      </c>
      <c r="E110" s="200" t="s">
        <v>1</v>
      </c>
      <c r="F110" s="201" t="s">
        <v>162</v>
      </c>
      <c r="G110" s="199"/>
      <c r="H110" s="202">
        <v>72</v>
      </c>
      <c r="I110" s="203"/>
      <c r="J110" s="199"/>
      <c r="K110" s="199"/>
      <c r="L110" s="204"/>
      <c r="M110" s="205"/>
      <c r="N110" s="206"/>
      <c r="O110" s="206"/>
      <c r="P110" s="206"/>
      <c r="Q110" s="206"/>
      <c r="R110" s="206"/>
      <c r="S110" s="206"/>
      <c r="T110" s="207"/>
      <c r="AT110" s="208" t="s">
        <v>120</v>
      </c>
      <c r="AU110" s="208" t="s">
        <v>72</v>
      </c>
      <c r="AV110" s="9" t="s">
        <v>81</v>
      </c>
      <c r="AW110" s="9" t="s">
        <v>34</v>
      </c>
      <c r="AX110" s="9" t="s">
        <v>77</v>
      </c>
      <c r="AY110" s="208" t="s">
        <v>114</v>
      </c>
    </row>
    <row r="111" s="1" customFormat="1" ht="22.5" customHeight="1">
      <c r="B111" s="35"/>
      <c r="C111" s="172" t="s">
        <v>163</v>
      </c>
      <c r="D111" s="172" t="s">
        <v>108</v>
      </c>
      <c r="E111" s="173" t="s">
        <v>164</v>
      </c>
      <c r="F111" s="174" t="s">
        <v>165</v>
      </c>
      <c r="G111" s="175" t="s">
        <v>111</v>
      </c>
      <c r="H111" s="176">
        <v>88</v>
      </c>
      <c r="I111" s="177"/>
      <c r="J111" s="178">
        <f>ROUND(I111*H111,2)</f>
        <v>0</v>
      </c>
      <c r="K111" s="174" t="s">
        <v>112</v>
      </c>
      <c r="L111" s="40"/>
      <c r="M111" s="179" t="s">
        <v>1</v>
      </c>
      <c r="N111" s="180" t="s">
        <v>43</v>
      </c>
      <c r="O111" s="76"/>
      <c r="P111" s="181">
        <f>O111*H111</f>
        <v>0</v>
      </c>
      <c r="Q111" s="181">
        <v>0</v>
      </c>
      <c r="R111" s="181">
        <f>Q111*H111</f>
        <v>0</v>
      </c>
      <c r="S111" s="181">
        <v>0</v>
      </c>
      <c r="T111" s="182">
        <f>S111*H111</f>
        <v>0</v>
      </c>
      <c r="AR111" s="14" t="s">
        <v>113</v>
      </c>
      <c r="AT111" s="14" t="s">
        <v>108</v>
      </c>
      <c r="AU111" s="14" t="s">
        <v>72</v>
      </c>
      <c r="AY111" s="14" t="s">
        <v>114</v>
      </c>
      <c r="BE111" s="183">
        <f>IF(N111="základní",J111,0)</f>
        <v>0</v>
      </c>
      <c r="BF111" s="183">
        <f>IF(N111="snížená",J111,0)</f>
        <v>0</v>
      </c>
      <c r="BG111" s="183">
        <f>IF(N111="zákl. přenesená",J111,0)</f>
        <v>0</v>
      </c>
      <c r="BH111" s="183">
        <f>IF(N111="sníž. přenesená",J111,0)</f>
        <v>0</v>
      </c>
      <c r="BI111" s="183">
        <f>IF(N111="nulová",J111,0)</f>
        <v>0</v>
      </c>
      <c r="BJ111" s="14" t="s">
        <v>77</v>
      </c>
      <c r="BK111" s="183">
        <f>ROUND(I111*H111,2)</f>
        <v>0</v>
      </c>
      <c r="BL111" s="14" t="s">
        <v>113</v>
      </c>
      <c r="BM111" s="14" t="s">
        <v>166</v>
      </c>
    </row>
    <row r="112" s="1" customFormat="1">
      <c r="B112" s="35"/>
      <c r="C112" s="36"/>
      <c r="D112" s="184" t="s">
        <v>116</v>
      </c>
      <c r="E112" s="36"/>
      <c r="F112" s="185" t="s">
        <v>167</v>
      </c>
      <c r="G112" s="36"/>
      <c r="H112" s="36"/>
      <c r="I112" s="128"/>
      <c r="J112" s="36"/>
      <c r="K112" s="36"/>
      <c r="L112" s="40"/>
      <c r="M112" s="186"/>
      <c r="N112" s="76"/>
      <c r="O112" s="76"/>
      <c r="P112" s="76"/>
      <c r="Q112" s="76"/>
      <c r="R112" s="76"/>
      <c r="S112" s="76"/>
      <c r="T112" s="77"/>
      <c r="AT112" s="14" t="s">
        <v>116</v>
      </c>
      <c r="AU112" s="14" t="s">
        <v>72</v>
      </c>
    </row>
    <row r="113" s="1" customFormat="1">
      <c r="B113" s="35"/>
      <c r="C113" s="36"/>
      <c r="D113" s="184" t="s">
        <v>118</v>
      </c>
      <c r="E113" s="36"/>
      <c r="F113" s="187" t="s">
        <v>168</v>
      </c>
      <c r="G113" s="36"/>
      <c r="H113" s="36"/>
      <c r="I113" s="128"/>
      <c r="J113" s="36"/>
      <c r="K113" s="36"/>
      <c r="L113" s="40"/>
      <c r="M113" s="186"/>
      <c r="N113" s="76"/>
      <c r="O113" s="76"/>
      <c r="P113" s="76"/>
      <c r="Q113" s="76"/>
      <c r="R113" s="76"/>
      <c r="S113" s="76"/>
      <c r="T113" s="77"/>
      <c r="AT113" s="14" t="s">
        <v>118</v>
      </c>
      <c r="AU113" s="14" t="s">
        <v>72</v>
      </c>
    </row>
    <row r="114" s="9" customFormat="1">
      <c r="B114" s="198"/>
      <c r="C114" s="199"/>
      <c r="D114" s="184" t="s">
        <v>120</v>
      </c>
      <c r="E114" s="200" t="s">
        <v>1</v>
      </c>
      <c r="F114" s="201" t="s">
        <v>169</v>
      </c>
      <c r="G114" s="199"/>
      <c r="H114" s="202">
        <v>88</v>
      </c>
      <c r="I114" s="203"/>
      <c r="J114" s="199"/>
      <c r="K114" s="199"/>
      <c r="L114" s="204"/>
      <c r="M114" s="205"/>
      <c r="N114" s="206"/>
      <c r="O114" s="206"/>
      <c r="P114" s="206"/>
      <c r="Q114" s="206"/>
      <c r="R114" s="206"/>
      <c r="S114" s="206"/>
      <c r="T114" s="207"/>
      <c r="AT114" s="208" t="s">
        <v>120</v>
      </c>
      <c r="AU114" s="208" t="s">
        <v>72</v>
      </c>
      <c r="AV114" s="9" t="s">
        <v>81</v>
      </c>
      <c r="AW114" s="9" t="s">
        <v>34</v>
      </c>
      <c r="AX114" s="9" t="s">
        <v>77</v>
      </c>
      <c r="AY114" s="208" t="s">
        <v>114</v>
      </c>
    </row>
    <row r="115" s="1" customFormat="1" ht="22.5" customHeight="1">
      <c r="B115" s="35"/>
      <c r="C115" s="172" t="s">
        <v>170</v>
      </c>
      <c r="D115" s="172" t="s">
        <v>108</v>
      </c>
      <c r="E115" s="173" t="s">
        <v>171</v>
      </c>
      <c r="F115" s="174" t="s">
        <v>172</v>
      </c>
      <c r="G115" s="175" t="s">
        <v>173</v>
      </c>
      <c r="H115" s="176">
        <v>54</v>
      </c>
      <c r="I115" s="177"/>
      <c r="J115" s="178">
        <f>ROUND(I115*H115,2)</f>
        <v>0</v>
      </c>
      <c r="K115" s="174" t="s">
        <v>112</v>
      </c>
      <c r="L115" s="40"/>
      <c r="M115" s="179" t="s">
        <v>1</v>
      </c>
      <c r="N115" s="180" t="s">
        <v>43</v>
      </c>
      <c r="O115" s="76"/>
      <c r="P115" s="181">
        <f>O115*H115</f>
        <v>0</v>
      </c>
      <c r="Q115" s="181">
        <v>0</v>
      </c>
      <c r="R115" s="181">
        <f>Q115*H115</f>
        <v>0</v>
      </c>
      <c r="S115" s="181">
        <v>0</v>
      </c>
      <c r="T115" s="182">
        <f>S115*H115</f>
        <v>0</v>
      </c>
      <c r="AR115" s="14" t="s">
        <v>113</v>
      </c>
      <c r="AT115" s="14" t="s">
        <v>108</v>
      </c>
      <c r="AU115" s="14" t="s">
        <v>72</v>
      </c>
      <c r="AY115" s="14" t="s">
        <v>114</v>
      </c>
      <c r="BE115" s="183">
        <f>IF(N115="základní",J115,0)</f>
        <v>0</v>
      </c>
      <c r="BF115" s="183">
        <f>IF(N115="snížená",J115,0)</f>
        <v>0</v>
      </c>
      <c r="BG115" s="183">
        <f>IF(N115="zákl. přenesená",J115,0)</f>
        <v>0</v>
      </c>
      <c r="BH115" s="183">
        <f>IF(N115="sníž. přenesená",J115,0)</f>
        <v>0</v>
      </c>
      <c r="BI115" s="183">
        <f>IF(N115="nulová",J115,0)</f>
        <v>0</v>
      </c>
      <c r="BJ115" s="14" t="s">
        <v>77</v>
      </c>
      <c r="BK115" s="183">
        <f>ROUND(I115*H115,2)</f>
        <v>0</v>
      </c>
      <c r="BL115" s="14" t="s">
        <v>113</v>
      </c>
      <c r="BM115" s="14" t="s">
        <v>174</v>
      </c>
    </row>
    <row r="116" s="1" customFormat="1">
      <c r="B116" s="35"/>
      <c r="C116" s="36"/>
      <c r="D116" s="184" t="s">
        <v>116</v>
      </c>
      <c r="E116" s="36"/>
      <c r="F116" s="185" t="s">
        <v>175</v>
      </c>
      <c r="G116" s="36"/>
      <c r="H116" s="36"/>
      <c r="I116" s="128"/>
      <c r="J116" s="36"/>
      <c r="K116" s="36"/>
      <c r="L116" s="40"/>
      <c r="M116" s="186"/>
      <c r="N116" s="76"/>
      <c r="O116" s="76"/>
      <c r="P116" s="76"/>
      <c r="Q116" s="76"/>
      <c r="R116" s="76"/>
      <c r="S116" s="76"/>
      <c r="T116" s="77"/>
      <c r="AT116" s="14" t="s">
        <v>116</v>
      </c>
      <c r="AU116" s="14" t="s">
        <v>72</v>
      </c>
    </row>
    <row r="117" s="9" customFormat="1">
      <c r="B117" s="198"/>
      <c r="C117" s="199"/>
      <c r="D117" s="184" t="s">
        <v>120</v>
      </c>
      <c r="E117" s="200" t="s">
        <v>1</v>
      </c>
      <c r="F117" s="201" t="s">
        <v>176</v>
      </c>
      <c r="G117" s="199"/>
      <c r="H117" s="202">
        <v>54</v>
      </c>
      <c r="I117" s="203"/>
      <c r="J117" s="199"/>
      <c r="K117" s="199"/>
      <c r="L117" s="204"/>
      <c r="M117" s="205"/>
      <c r="N117" s="206"/>
      <c r="O117" s="206"/>
      <c r="P117" s="206"/>
      <c r="Q117" s="206"/>
      <c r="R117" s="206"/>
      <c r="S117" s="206"/>
      <c r="T117" s="207"/>
      <c r="AT117" s="208" t="s">
        <v>120</v>
      </c>
      <c r="AU117" s="208" t="s">
        <v>72</v>
      </c>
      <c r="AV117" s="9" t="s">
        <v>81</v>
      </c>
      <c r="AW117" s="9" t="s">
        <v>34</v>
      </c>
      <c r="AX117" s="9" t="s">
        <v>77</v>
      </c>
      <c r="AY117" s="208" t="s">
        <v>114</v>
      </c>
    </row>
    <row r="118" s="1" customFormat="1" ht="22.5" customHeight="1">
      <c r="B118" s="35"/>
      <c r="C118" s="172" t="s">
        <v>177</v>
      </c>
      <c r="D118" s="172" t="s">
        <v>108</v>
      </c>
      <c r="E118" s="173" t="s">
        <v>178</v>
      </c>
      <c r="F118" s="174" t="s">
        <v>179</v>
      </c>
      <c r="G118" s="175" t="s">
        <v>149</v>
      </c>
      <c r="H118" s="176">
        <v>6212</v>
      </c>
      <c r="I118" s="177"/>
      <c r="J118" s="178">
        <f>ROUND(I118*H118,2)</f>
        <v>0</v>
      </c>
      <c r="K118" s="174" t="s">
        <v>112</v>
      </c>
      <c r="L118" s="40"/>
      <c r="M118" s="179" t="s">
        <v>1</v>
      </c>
      <c r="N118" s="180" t="s">
        <v>43</v>
      </c>
      <c r="O118" s="76"/>
      <c r="P118" s="181">
        <f>O118*H118</f>
        <v>0</v>
      </c>
      <c r="Q118" s="181">
        <v>0</v>
      </c>
      <c r="R118" s="181">
        <f>Q118*H118</f>
        <v>0</v>
      </c>
      <c r="S118" s="181">
        <v>0</v>
      </c>
      <c r="T118" s="182">
        <f>S118*H118</f>
        <v>0</v>
      </c>
      <c r="AR118" s="14" t="s">
        <v>113</v>
      </c>
      <c r="AT118" s="14" t="s">
        <v>108</v>
      </c>
      <c r="AU118" s="14" t="s">
        <v>72</v>
      </c>
      <c r="AY118" s="14" t="s">
        <v>114</v>
      </c>
      <c r="BE118" s="183">
        <f>IF(N118="základní",J118,0)</f>
        <v>0</v>
      </c>
      <c r="BF118" s="183">
        <f>IF(N118="snížená",J118,0)</f>
        <v>0</v>
      </c>
      <c r="BG118" s="183">
        <f>IF(N118="zákl. přenesená",J118,0)</f>
        <v>0</v>
      </c>
      <c r="BH118" s="183">
        <f>IF(N118="sníž. přenesená",J118,0)</f>
        <v>0</v>
      </c>
      <c r="BI118" s="183">
        <f>IF(N118="nulová",J118,0)</f>
        <v>0</v>
      </c>
      <c r="BJ118" s="14" t="s">
        <v>77</v>
      </c>
      <c r="BK118" s="183">
        <f>ROUND(I118*H118,2)</f>
        <v>0</v>
      </c>
      <c r="BL118" s="14" t="s">
        <v>113</v>
      </c>
      <c r="BM118" s="14" t="s">
        <v>180</v>
      </c>
    </row>
    <row r="119" s="1" customFormat="1">
      <c r="B119" s="35"/>
      <c r="C119" s="36"/>
      <c r="D119" s="184" t="s">
        <v>116</v>
      </c>
      <c r="E119" s="36"/>
      <c r="F119" s="185" t="s">
        <v>181</v>
      </c>
      <c r="G119" s="36"/>
      <c r="H119" s="36"/>
      <c r="I119" s="128"/>
      <c r="J119" s="36"/>
      <c r="K119" s="36"/>
      <c r="L119" s="40"/>
      <c r="M119" s="186"/>
      <c r="N119" s="76"/>
      <c r="O119" s="76"/>
      <c r="P119" s="76"/>
      <c r="Q119" s="76"/>
      <c r="R119" s="76"/>
      <c r="S119" s="76"/>
      <c r="T119" s="77"/>
      <c r="AT119" s="14" t="s">
        <v>116</v>
      </c>
      <c r="AU119" s="14" t="s">
        <v>72</v>
      </c>
    </row>
    <row r="120" s="1" customFormat="1">
      <c r="B120" s="35"/>
      <c r="C120" s="36"/>
      <c r="D120" s="184" t="s">
        <v>118</v>
      </c>
      <c r="E120" s="36"/>
      <c r="F120" s="187" t="s">
        <v>152</v>
      </c>
      <c r="G120" s="36"/>
      <c r="H120" s="36"/>
      <c r="I120" s="128"/>
      <c r="J120" s="36"/>
      <c r="K120" s="36"/>
      <c r="L120" s="40"/>
      <c r="M120" s="186"/>
      <c r="N120" s="76"/>
      <c r="O120" s="76"/>
      <c r="P120" s="76"/>
      <c r="Q120" s="76"/>
      <c r="R120" s="76"/>
      <c r="S120" s="76"/>
      <c r="T120" s="77"/>
      <c r="AT120" s="14" t="s">
        <v>118</v>
      </c>
      <c r="AU120" s="14" t="s">
        <v>72</v>
      </c>
    </row>
    <row r="121" s="9" customFormat="1">
      <c r="B121" s="198"/>
      <c r="C121" s="199"/>
      <c r="D121" s="184" t="s">
        <v>120</v>
      </c>
      <c r="E121" s="200" t="s">
        <v>1</v>
      </c>
      <c r="F121" s="201" t="s">
        <v>182</v>
      </c>
      <c r="G121" s="199"/>
      <c r="H121" s="202">
        <v>6212</v>
      </c>
      <c r="I121" s="203"/>
      <c r="J121" s="199"/>
      <c r="K121" s="199"/>
      <c r="L121" s="204"/>
      <c r="M121" s="205"/>
      <c r="N121" s="206"/>
      <c r="O121" s="206"/>
      <c r="P121" s="206"/>
      <c r="Q121" s="206"/>
      <c r="R121" s="206"/>
      <c r="S121" s="206"/>
      <c r="T121" s="207"/>
      <c r="AT121" s="208" t="s">
        <v>120</v>
      </c>
      <c r="AU121" s="208" t="s">
        <v>72</v>
      </c>
      <c r="AV121" s="9" t="s">
        <v>81</v>
      </c>
      <c r="AW121" s="9" t="s">
        <v>34</v>
      </c>
      <c r="AX121" s="9" t="s">
        <v>77</v>
      </c>
      <c r="AY121" s="208" t="s">
        <v>114</v>
      </c>
    </row>
    <row r="122" s="1" customFormat="1" ht="22.5" customHeight="1">
      <c r="B122" s="35"/>
      <c r="C122" s="172" t="s">
        <v>183</v>
      </c>
      <c r="D122" s="172" t="s">
        <v>108</v>
      </c>
      <c r="E122" s="173" t="s">
        <v>184</v>
      </c>
      <c r="F122" s="174" t="s">
        <v>185</v>
      </c>
      <c r="G122" s="175" t="s">
        <v>149</v>
      </c>
      <c r="H122" s="176">
        <v>4882</v>
      </c>
      <c r="I122" s="177"/>
      <c r="J122" s="178">
        <f>ROUND(I122*H122,2)</f>
        <v>0</v>
      </c>
      <c r="K122" s="174" t="s">
        <v>112</v>
      </c>
      <c r="L122" s="40"/>
      <c r="M122" s="179" t="s">
        <v>1</v>
      </c>
      <c r="N122" s="180" t="s">
        <v>43</v>
      </c>
      <c r="O122" s="76"/>
      <c r="P122" s="181">
        <f>O122*H122</f>
        <v>0</v>
      </c>
      <c r="Q122" s="181">
        <v>0</v>
      </c>
      <c r="R122" s="181">
        <f>Q122*H122</f>
        <v>0</v>
      </c>
      <c r="S122" s="181">
        <v>0</v>
      </c>
      <c r="T122" s="182">
        <f>S122*H122</f>
        <v>0</v>
      </c>
      <c r="AR122" s="14" t="s">
        <v>113</v>
      </c>
      <c r="AT122" s="14" t="s">
        <v>108</v>
      </c>
      <c r="AU122" s="14" t="s">
        <v>72</v>
      </c>
      <c r="AY122" s="14" t="s">
        <v>114</v>
      </c>
      <c r="BE122" s="183">
        <f>IF(N122="základní",J122,0)</f>
        <v>0</v>
      </c>
      <c r="BF122" s="183">
        <f>IF(N122="snížená",J122,0)</f>
        <v>0</v>
      </c>
      <c r="BG122" s="183">
        <f>IF(N122="zákl. přenesená",J122,0)</f>
        <v>0</v>
      </c>
      <c r="BH122" s="183">
        <f>IF(N122="sníž. přenesená",J122,0)</f>
        <v>0</v>
      </c>
      <c r="BI122" s="183">
        <f>IF(N122="nulová",J122,0)</f>
        <v>0</v>
      </c>
      <c r="BJ122" s="14" t="s">
        <v>77</v>
      </c>
      <c r="BK122" s="183">
        <f>ROUND(I122*H122,2)</f>
        <v>0</v>
      </c>
      <c r="BL122" s="14" t="s">
        <v>113</v>
      </c>
      <c r="BM122" s="14" t="s">
        <v>186</v>
      </c>
    </row>
    <row r="123" s="1" customFormat="1">
      <c r="B123" s="35"/>
      <c r="C123" s="36"/>
      <c r="D123" s="184" t="s">
        <v>116</v>
      </c>
      <c r="E123" s="36"/>
      <c r="F123" s="185" t="s">
        <v>187</v>
      </c>
      <c r="G123" s="36"/>
      <c r="H123" s="36"/>
      <c r="I123" s="128"/>
      <c r="J123" s="36"/>
      <c r="K123" s="36"/>
      <c r="L123" s="40"/>
      <c r="M123" s="186"/>
      <c r="N123" s="76"/>
      <c r="O123" s="76"/>
      <c r="P123" s="76"/>
      <c r="Q123" s="76"/>
      <c r="R123" s="76"/>
      <c r="S123" s="76"/>
      <c r="T123" s="77"/>
      <c r="AT123" s="14" t="s">
        <v>116</v>
      </c>
      <c r="AU123" s="14" t="s">
        <v>72</v>
      </c>
    </row>
    <row r="124" s="9" customFormat="1">
      <c r="B124" s="198"/>
      <c r="C124" s="199"/>
      <c r="D124" s="184" t="s">
        <v>120</v>
      </c>
      <c r="E124" s="200" t="s">
        <v>1</v>
      </c>
      <c r="F124" s="201" t="s">
        <v>188</v>
      </c>
      <c r="G124" s="199"/>
      <c r="H124" s="202">
        <v>4882</v>
      </c>
      <c r="I124" s="203"/>
      <c r="J124" s="199"/>
      <c r="K124" s="199"/>
      <c r="L124" s="204"/>
      <c r="M124" s="205"/>
      <c r="N124" s="206"/>
      <c r="O124" s="206"/>
      <c r="P124" s="206"/>
      <c r="Q124" s="206"/>
      <c r="R124" s="206"/>
      <c r="S124" s="206"/>
      <c r="T124" s="207"/>
      <c r="AT124" s="208" t="s">
        <v>120</v>
      </c>
      <c r="AU124" s="208" t="s">
        <v>72</v>
      </c>
      <c r="AV124" s="9" t="s">
        <v>81</v>
      </c>
      <c r="AW124" s="9" t="s">
        <v>34</v>
      </c>
      <c r="AX124" s="9" t="s">
        <v>77</v>
      </c>
      <c r="AY124" s="208" t="s">
        <v>114</v>
      </c>
    </row>
    <row r="125" s="1" customFormat="1" ht="22.5" customHeight="1">
      <c r="B125" s="35"/>
      <c r="C125" s="172" t="s">
        <v>189</v>
      </c>
      <c r="D125" s="172" t="s">
        <v>108</v>
      </c>
      <c r="E125" s="173" t="s">
        <v>190</v>
      </c>
      <c r="F125" s="174" t="s">
        <v>191</v>
      </c>
      <c r="G125" s="175" t="s">
        <v>173</v>
      </c>
      <c r="H125" s="176">
        <v>22</v>
      </c>
      <c r="I125" s="177"/>
      <c r="J125" s="178">
        <f>ROUND(I125*H125,2)</f>
        <v>0</v>
      </c>
      <c r="K125" s="174" t="s">
        <v>112</v>
      </c>
      <c r="L125" s="40"/>
      <c r="M125" s="179" t="s">
        <v>1</v>
      </c>
      <c r="N125" s="180" t="s">
        <v>43</v>
      </c>
      <c r="O125" s="76"/>
      <c r="P125" s="181">
        <f>O125*H125</f>
        <v>0</v>
      </c>
      <c r="Q125" s="181">
        <v>0</v>
      </c>
      <c r="R125" s="181">
        <f>Q125*H125</f>
        <v>0</v>
      </c>
      <c r="S125" s="181">
        <v>0</v>
      </c>
      <c r="T125" s="182">
        <f>S125*H125</f>
        <v>0</v>
      </c>
      <c r="AR125" s="14" t="s">
        <v>113</v>
      </c>
      <c r="AT125" s="14" t="s">
        <v>108</v>
      </c>
      <c r="AU125" s="14" t="s">
        <v>72</v>
      </c>
      <c r="AY125" s="14" t="s">
        <v>114</v>
      </c>
      <c r="BE125" s="183">
        <f>IF(N125="základní",J125,0)</f>
        <v>0</v>
      </c>
      <c r="BF125" s="183">
        <f>IF(N125="snížená",J125,0)</f>
        <v>0</v>
      </c>
      <c r="BG125" s="183">
        <f>IF(N125="zákl. přenesená",J125,0)</f>
        <v>0</v>
      </c>
      <c r="BH125" s="183">
        <f>IF(N125="sníž. přenesená",J125,0)</f>
        <v>0</v>
      </c>
      <c r="BI125" s="183">
        <f>IF(N125="nulová",J125,0)</f>
        <v>0</v>
      </c>
      <c r="BJ125" s="14" t="s">
        <v>77</v>
      </c>
      <c r="BK125" s="183">
        <f>ROUND(I125*H125,2)</f>
        <v>0</v>
      </c>
      <c r="BL125" s="14" t="s">
        <v>113</v>
      </c>
      <c r="BM125" s="14" t="s">
        <v>192</v>
      </c>
    </row>
    <row r="126" s="1" customFormat="1">
      <c r="B126" s="35"/>
      <c r="C126" s="36"/>
      <c r="D126" s="184" t="s">
        <v>116</v>
      </c>
      <c r="E126" s="36"/>
      <c r="F126" s="185" t="s">
        <v>193</v>
      </c>
      <c r="G126" s="36"/>
      <c r="H126" s="36"/>
      <c r="I126" s="128"/>
      <c r="J126" s="36"/>
      <c r="K126" s="36"/>
      <c r="L126" s="40"/>
      <c r="M126" s="186"/>
      <c r="N126" s="76"/>
      <c r="O126" s="76"/>
      <c r="P126" s="76"/>
      <c r="Q126" s="76"/>
      <c r="R126" s="76"/>
      <c r="S126" s="76"/>
      <c r="T126" s="77"/>
      <c r="AT126" s="14" t="s">
        <v>116</v>
      </c>
      <c r="AU126" s="14" t="s">
        <v>72</v>
      </c>
    </row>
    <row r="127" s="9" customFormat="1">
      <c r="B127" s="198"/>
      <c r="C127" s="199"/>
      <c r="D127" s="184" t="s">
        <v>120</v>
      </c>
      <c r="E127" s="200" t="s">
        <v>1</v>
      </c>
      <c r="F127" s="201" t="s">
        <v>194</v>
      </c>
      <c r="G127" s="199"/>
      <c r="H127" s="202">
        <v>22</v>
      </c>
      <c r="I127" s="203"/>
      <c r="J127" s="199"/>
      <c r="K127" s="199"/>
      <c r="L127" s="204"/>
      <c r="M127" s="205"/>
      <c r="N127" s="206"/>
      <c r="O127" s="206"/>
      <c r="P127" s="206"/>
      <c r="Q127" s="206"/>
      <c r="R127" s="206"/>
      <c r="S127" s="206"/>
      <c r="T127" s="207"/>
      <c r="AT127" s="208" t="s">
        <v>120</v>
      </c>
      <c r="AU127" s="208" t="s">
        <v>72</v>
      </c>
      <c r="AV127" s="9" t="s">
        <v>81</v>
      </c>
      <c r="AW127" s="9" t="s">
        <v>34</v>
      </c>
      <c r="AX127" s="9" t="s">
        <v>77</v>
      </c>
      <c r="AY127" s="208" t="s">
        <v>114</v>
      </c>
    </row>
    <row r="128" s="1" customFormat="1" ht="22.5" customHeight="1">
      <c r="B128" s="35"/>
      <c r="C128" s="172" t="s">
        <v>195</v>
      </c>
      <c r="D128" s="172" t="s">
        <v>108</v>
      </c>
      <c r="E128" s="173" t="s">
        <v>196</v>
      </c>
      <c r="F128" s="174" t="s">
        <v>197</v>
      </c>
      <c r="G128" s="175" t="s">
        <v>111</v>
      </c>
      <c r="H128" s="176">
        <v>140</v>
      </c>
      <c r="I128" s="177"/>
      <c r="J128" s="178">
        <f>ROUND(I128*H128,2)</f>
        <v>0</v>
      </c>
      <c r="K128" s="174" t="s">
        <v>112</v>
      </c>
      <c r="L128" s="40"/>
      <c r="M128" s="179" t="s">
        <v>1</v>
      </c>
      <c r="N128" s="180" t="s">
        <v>43</v>
      </c>
      <c r="O128" s="76"/>
      <c r="P128" s="181">
        <f>O128*H128</f>
        <v>0</v>
      </c>
      <c r="Q128" s="181">
        <v>0</v>
      </c>
      <c r="R128" s="181">
        <f>Q128*H128</f>
        <v>0</v>
      </c>
      <c r="S128" s="181">
        <v>0</v>
      </c>
      <c r="T128" s="182">
        <f>S128*H128</f>
        <v>0</v>
      </c>
      <c r="AR128" s="14" t="s">
        <v>113</v>
      </c>
      <c r="AT128" s="14" t="s">
        <v>108</v>
      </c>
      <c r="AU128" s="14" t="s">
        <v>72</v>
      </c>
      <c r="AY128" s="14" t="s">
        <v>114</v>
      </c>
      <c r="BE128" s="183">
        <f>IF(N128="základní",J128,0)</f>
        <v>0</v>
      </c>
      <c r="BF128" s="183">
        <f>IF(N128="snížená",J128,0)</f>
        <v>0</v>
      </c>
      <c r="BG128" s="183">
        <f>IF(N128="zákl. přenesená",J128,0)</f>
        <v>0</v>
      </c>
      <c r="BH128" s="183">
        <f>IF(N128="sníž. přenesená",J128,0)</f>
        <v>0</v>
      </c>
      <c r="BI128" s="183">
        <f>IF(N128="nulová",J128,0)</f>
        <v>0</v>
      </c>
      <c r="BJ128" s="14" t="s">
        <v>77</v>
      </c>
      <c r="BK128" s="183">
        <f>ROUND(I128*H128,2)</f>
        <v>0</v>
      </c>
      <c r="BL128" s="14" t="s">
        <v>113</v>
      </c>
      <c r="BM128" s="14" t="s">
        <v>198</v>
      </c>
    </row>
    <row r="129" s="1" customFormat="1">
      <c r="B129" s="35"/>
      <c r="C129" s="36"/>
      <c r="D129" s="184" t="s">
        <v>116</v>
      </c>
      <c r="E129" s="36"/>
      <c r="F129" s="185" t="s">
        <v>199</v>
      </c>
      <c r="G129" s="36"/>
      <c r="H129" s="36"/>
      <c r="I129" s="128"/>
      <c r="J129" s="36"/>
      <c r="K129" s="36"/>
      <c r="L129" s="40"/>
      <c r="M129" s="186"/>
      <c r="N129" s="76"/>
      <c r="O129" s="76"/>
      <c r="P129" s="76"/>
      <c r="Q129" s="76"/>
      <c r="R129" s="76"/>
      <c r="S129" s="76"/>
      <c r="T129" s="77"/>
      <c r="AT129" s="14" t="s">
        <v>116</v>
      </c>
      <c r="AU129" s="14" t="s">
        <v>72</v>
      </c>
    </row>
    <row r="130" s="8" customFormat="1">
      <c r="B130" s="188"/>
      <c r="C130" s="189"/>
      <c r="D130" s="184" t="s">
        <v>120</v>
      </c>
      <c r="E130" s="190" t="s">
        <v>1</v>
      </c>
      <c r="F130" s="191" t="s">
        <v>200</v>
      </c>
      <c r="G130" s="189"/>
      <c r="H130" s="190" t="s">
        <v>1</v>
      </c>
      <c r="I130" s="192"/>
      <c r="J130" s="189"/>
      <c r="K130" s="189"/>
      <c r="L130" s="193"/>
      <c r="M130" s="194"/>
      <c r="N130" s="195"/>
      <c r="O130" s="195"/>
      <c r="P130" s="195"/>
      <c r="Q130" s="195"/>
      <c r="R130" s="195"/>
      <c r="S130" s="195"/>
      <c r="T130" s="196"/>
      <c r="AT130" s="197" t="s">
        <v>120</v>
      </c>
      <c r="AU130" s="197" t="s">
        <v>72</v>
      </c>
      <c r="AV130" s="8" t="s">
        <v>77</v>
      </c>
      <c r="AW130" s="8" t="s">
        <v>34</v>
      </c>
      <c r="AX130" s="8" t="s">
        <v>72</v>
      </c>
      <c r="AY130" s="197" t="s">
        <v>114</v>
      </c>
    </row>
    <row r="131" s="9" customFormat="1">
      <c r="B131" s="198"/>
      <c r="C131" s="199"/>
      <c r="D131" s="184" t="s">
        <v>120</v>
      </c>
      <c r="E131" s="200" t="s">
        <v>1</v>
      </c>
      <c r="F131" s="201" t="s">
        <v>201</v>
      </c>
      <c r="G131" s="199"/>
      <c r="H131" s="202">
        <v>140</v>
      </c>
      <c r="I131" s="203"/>
      <c r="J131" s="199"/>
      <c r="K131" s="199"/>
      <c r="L131" s="204"/>
      <c r="M131" s="205"/>
      <c r="N131" s="206"/>
      <c r="O131" s="206"/>
      <c r="P131" s="206"/>
      <c r="Q131" s="206"/>
      <c r="R131" s="206"/>
      <c r="S131" s="206"/>
      <c r="T131" s="207"/>
      <c r="AT131" s="208" t="s">
        <v>120</v>
      </c>
      <c r="AU131" s="208" t="s">
        <v>72</v>
      </c>
      <c r="AV131" s="9" t="s">
        <v>81</v>
      </c>
      <c r="AW131" s="9" t="s">
        <v>34</v>
      </c>
      <c r="AX131" s="9" t="s">
        <v>77</v>
      </c>
      <c r="AY131" s="208" t="s">
        <v>114</v>
      </c>
    </row>
    <row r="132" s="1" customFormat="1" ht="22.5" customHeight="1">
      <c r="B132" s="35"/>
      <c r="C132" s="172" t="s">
        <v>8</v>
      </c>
      <c r="D132" s="172" t="s">
        <v>108</v>
      </c>
      <c r="E132" s="173" t="s">
        <v>202</v>
      </c>
      <c r="F132" s="174" t="s">
        <v>203</v>
      </c>
      <c r="G132" s="175" t="s">
        <v>149</v>
      </c>
      <c r="H132" s="176">
        <v>140</v>
      </c>
      <c r="I132" s="177"/>
      <c r="J132" s="178">
        <f>ROUND(I132*H132,2)</f>
        <v>0</v>
      </c>
      <c r="K132" s="174" t="s">
        <v>112</v>
      </c>
      <c r="L132" s="40"/>
      <c r="M132" s="179" t="s">
        <v>1</v>
      </c>
      <c r="N132" s="180" t="s">
        <v>43</v>
      </c>
      <c r="O132" s="76"/>
      <c r="P132" s="181">
        <f>O132*H132</f>
        <v>0</v>
      </c>
      <c r="Q132" s="181">
        <v>0</v>
      </c>
      <c r="R132" s="181">
        <f>Q132*H132</f>
        <v>0</v>
      </c>
      <c r="S132" s="181">
        <v>0</v>
      </c>
      <c r="T132" s="182">
        <f>S132*H132</f>
        <v>0</v>
      </c>
      <c r="AR132" s="14" t="s">
        <v>113</v>
      </c>
      <c r="AT132" s="14" t="s">
        <v>108</v>
      </c>
      <c r="AU132" s="14" t="s">
        <v>72</v>
      </c>
      <c r="AY132" s="14" t="s">
        <v>114</v>
      </c>
      <c r="BE132" s="183">
        <f>IF(N132="základní",J132,0)</f>
        <v>0</v>
      </c>
      <c r="BF132" s="183">
        <f>IF(N132="snížená",J132,0)</f>
        <v>0</v>
      </c>
      <c r="BG132" s="183">
        <f>IF(N132="zákl. přenesená",J132,0)</f>
        <v>0</v>
      </c>
      <c r="BH132" s="183">
        <f>IF(N132="sníž. přenesená",J132,0)</f>
        <v>0</v>
      </c>
      <c r="BI132" s="183">
        <f>IF(N132="nulová",J132,0)</f>
        <v>0</v>
      </c>
      <c r="BJ132" s="14" t="s">
        <v>77</v>
      </c>
      <c r="BK132" s="183">
        <f>ROUND(I132*H132,2)</f>
        <v>0</v>
      </c>
      <c r="BL132" s="14" t="s">
        <v>113</v>
      </c>
      <c r="BM132" s="14" t="s">
        <v>204</v>
      </c>
    </row>
    <row r="133" s="1" customFormat="1">
      <c r="B133" s="35"/>
      <c r="C133" s="36"/>
      <c r="D133" s="184" t="s">
        <v>116</v>
      </c>
      <c r="E133" s="36"/>
      <c r="F133" s="185" t="s">
        <v>205</v>
      </c>
      <c r="G133" s="36"/>
      <c r="H133" s="36"/>
      <c r="I133" s="128"/>
      <c r="J133" s="36"/>
      <c r="K133" s="36"/>
      <c r="L133" s="40"/>
      <c r="M133" s="186"/>
      <c r="N133" s="76"/>
      <c r="O133" s="76"/>
      <c r="P133" s="76"/>
      <c r="Q133" s="76"/>
      <c r="R133" s="76"/>
      <c r="S133" s="76"/>
      <c r="T133" s="77"/>
      <c r="AT133" s="14" t="s">
        <v>116</v>
      </c>
      <c r="AU133" s="14" t="s">
        <v>72</v>
      </c>
    </row>
    <row r="134" s="8" customFormat="1">
      <c r="B134" s="188"/>
      <c r="C134" s="189"/>
      <c r="D134" s="184" t="s">
        <v>120</v>
      </c>
      <c r="E134" s="190" t="s">
        <v>1</v>
      </c>
      <c r="F134" s="191" t="s">
        <v>200</v>
      </c>
      <c r="G134" s="189"/>
      <c r="H134" s="190" t="s">
        <v>1</v>
      </c>
      <c r="I134" s="192"/>
      <c r="J134" s="189"/>
      <c r="K134" s="189"/>
      <c r="L134" s="193"/>
      <c r="M134" s="194"/>
      <c r="N134" s="195"/>
      <c r="O134" s="195"/>
      <c r="P134" s="195"/>
      <c r="Q134" s="195"/>
      <c r="R134" s="195"/>
      <c r="S134" s="195"/>
      <c r="T134" s="196"/>
      <c r="AT134" s="197" t="s">
        <v>120</v>
      </c>
      <c r="AU134" s="197" t="s">
        <v>72</v>
      </c>
      <c r="AV134" s="8" t="s">
        <v>77</v>
      </c>
      <c r="AW134" s="8" t="s">
        <v>34</v>
      </c>
      <c r="AX134" s="8" t="s">
        <v>72</v>
      </c>
      <c r="AY134" s="197" t="s">
        <v>114</v>
      </c>
    </row>
    <row r="135" s="9" customFormat="1">
      <c r="B135" s="198"/>
      <c r="C135" s="199"/>
      <c r="D135" s="184" t="s">
        <v>120</v>
      </c>
      <c r="E135" s="200" t="s">
        <v>1</v>
      </c>
      <c r="F135" s="201" t="s">
        <v>201</v>
      </c>
      <c r="G135" s="199"/>
      <c r="H135" s="202">
        <v>140</v>
      </c>
      <c r="I135" s="203"/>
      <c r="J135" s="199"/>
      <c r="K135" s="199"/>
      <c r="L135" s="204"/>
      <c r="M135" s="205"/>
      <c r="N135" s="206"/>
      <c r="O135" s="206"/>
      <c r="P135" s="206"/>
      <c r="Q135" s="206"/>
      <c r="R135" s="206"/>
      <c r="S135" s="206"/>
      <c r="T135" s="207"/>
      <c r="AT135" s="208" t="s">
        <v>120</v>
      </c>
      <c r="AU135" s="208" t="s">
        <v>72</v>
      </c>
      <c r="AV135" s="9" t="s">
        <v>81</v>
      </c>
      <c r="AW135" s="9" t="s">
        <v>34</v>
      </c>
      <c r="AX135" s="9" t="s">
        <v>77</v>
      </c>
      <c r="AY135" s="208" t="s">
        <v>114</v>
      </c>
    </row>
    <row r="136" s="1" customFormat="1" ht="16.5" customHeight="1">
      <c r="B136" s="35"/>
      <c r="C136" s="172" t="s">
        <v>206</v>
      </c>
      <c r="D136" s="172" t="s">
        <v>108</v>
      </c>
      <c r="E136" s="173" t="s">
        <v>207</v>
      </c>
      <c r="F136" s="174" t="s">
        <v>208</v>
      </c>
      <c r="G136" s="175" t="s">
        <v>209</v>
      </c>
      <c r="H136" s="176">
        <v>0.34999999999999998</v>
      </c>
      <c r="I136" s="177"/>
      <c r="J136" s="178">
        <f>ROUND(I136*H136,2)</f>
        <v>0</v>
      </c>
      <c r="K136" s="174" t="s">
        <v>1</v>
      </c>
      <c r="L136" s="40"/>
      <c r="M136" s="179" t="s">
        <v>1</v>
      </c>
      <c r="N136" s="180" t="s">
        <v>43</v>
      </c>
      <c r="O136" s="76"/>
      <c r="P136" s="181">
        <f>O136*H136</f>
        <v>0</v>
      </c>
      <c r="Q136" s="181">
        <v>2.645</v>
      </c>
      <c r="R136" s="181">
        <f>Q136*H136</f>
        <v>0.92574999999999996</v>
      </c>
      <c r="S136" s="181">
        <v>0</v>
      </c>
      <c r="T136" s="182">
        <f>S136*H136</f>
        <v>0</v>
      </c>
      <c r="AR136" s="14" t="s">
        <v>113</v>
      </c>
      <c r="AT136" s="14" t="s">
        <v>108</v>
      </c>
      <c r="AU136" s="14" t="s">
        <v>72</v>
      </c>
      <c r="AY136" s="14" t="s">
        <v>114</v>
      </c>
      <c r="BE136" s="183">
        <f>IF(N136="základní",J136,0)</f>
        <v>0</v>
      </c>
      <c r="BF136" s="183">
        <f>IF(N136="snížená",J136,0)</f>
        <v>0</v>
      </c>
      <c r="BG136" s="183">
        <f>IF(N136="zákl. přenesená",J136,0)</f>
        <v>0</v>
      </c>
      <c r="BH136" s="183">
        <f>IF(N136="sníž. přenesená",J136,0)</f>
        <v>0</v>
      </c>
      <c r="BI136" s="183">
        <f>IF(N136="nulová",J136,0)</f>
        <v>0</v>
      </c>
      <c r="BJ136" s="14" t="s">
        <v>77</v>
      </c>
      <c r="BK136" s="183">
        <f>ROUND(I136*H136,2)</f>
        <v>0</v>
      </c>
      <c r="BL136" s="14" t="s">
        <v>113</v>
      </c>
      <c r="BM136" s="14" t="s">
        <v>210</v>
      </c>
    </row>
    <row r="137" s="1" customFormat="1">
      <c r="B137" s="35"/>
      <c r="C137" s="36"/>
      <c r="D137" s="184" t="s">
        <v>116</v>
      </c>
      <c r="E137" s="36"/>
      <c r="F137" s="185" t="s">
        <v>211</v>
      </c>
      <c r="G137" s="36"/>
      <c r="H137" s="36"/>
      <c r="I137" s="128"/>
      <c r="J137" s="36"/>
      <c r="K137" s="36"/>
      <c r="L137" s="40"/>
      <c r="M137" s="186"/>
      <c r="N137" s="76"/>
      <c r="O137" s="76"/>
      <c r="P137" s="76"/>
      <c r="Q137" s="76"/>
      <c r="R137" s="76"/>
      <c r="S137" s="76"/>
      <c r="T137" s="77"/>
      <c r="AT137" s="14" t="s">
        <v>116</v>
      </c>
      <c r="AU137" s="14" t="s">
        <v>72</v>
      </c>
    </row>
    <row r="138" s="9" customFormat="1">
      <c r="B138" s="198"/>
      <c r="C138" s="199"/>
      <c r="D138" s="184" t="s">
        <v>120</v>
      </c>
      <c r="E138" s="200" t="s">
        <v>1</v>
      </c>
      <c r="F138" s="201" t="s">
        <v>212</v>
      </c>
      <c r="G138" s="199"/>
      <c r="H138" s="202">
        <v>0.34999999999999998</v>
      </c>
      <c r="I138" s="203"/>
      <c r="J138" s="199"/>
      <c r="K138" s="199"/>
      <c r="L138" s="204"/>
      <c r="M138" s="205"/>
      <c r="N138" s="206"/>
      <c r="O138" s="206"/>
      <c r="P138" s="206"/>
      <c r="Q138" s="206"/>
      <c r="R138" s="206"/>
      <c r="S138" s="206"/>
      <c r="T138" s="207"/>
      <c r="AT138" s="208" t="s">
        <v>120</v>
      </c>
      <c r="AU138" s="208" t="s">
        <v>72</v>
      </c>
      <c r="AV138" s="9" t="s">
        <v>81</v>
      </c>
      <c r="AW138" s="9" t="s">
        <v>34</v>
      </c>
      <c r="AX138" s="9" t="s">
        <v>77</v>
      </c>
      <c r="AY138" s="208" t="s">
        <v>114</v>
      </c>
    </row>
    <row r="139" s="1" customFormat="1" ht="22.5" customHeight="1">
      <c r="B139" s="35"/>
      <c r="C139" s="172" t="s">
        <v>213</v>
      </c>
      <c r="D139" s="172" t="s">
        <v>108</v>
      </c>
      <c r="E139" s="173" t="s">
        <v>214</v>
      </c>
      <c r="F139" s="174" t="s">
        <v>215</v>
      </c>
      <c r="G139" s="175" t="s">
        <v>111</v>
      </c>
      <c r="H139" s="176">
        <v>60</v>
      </c>
      <c r="I139" s="177"/>
      <c r="J139" s="178">
        <f>ROUND(I139*H139,2)</f>
        <v>0</v>
      </c>
      <c r="K139" s="174" t="s">
        <v>112</v>
      </c>
      <c r="L139" s="40"/>
      <c r="M139" s="179" t="s">
        <v>1</v>
      </c>
      <c r="N139" s="180" t="s">
        <v>43</v>
      </c>
      <c r="O139" s="76"/>
      <c r="P139" s="181">
        <f>O139*H139</f>
        <v>0</v>
      </c>
      <c r="Q139" s="181">
        <v>0</v>
      </c>
      <c r="R139" s="181">
        <f>Q139*H139</f>
        <v>0</v>
      </c>
      <c r="S139" s="181">
        <v>0</v>
      </c>
      <c r="T139" s="182">
        <f>S139*H139</f>
        <v>0</v>
      </c>
      <c r="AR139" s="14" t="s">
        <v>113</v>
      </c>
      <c r="AT139" s="14" t="s">
        <v>108</v>
      </c>
      <c r="AU139" s="14" t="s">
        <v>72</v>
      </c>
      <c r="AY139" s="14" t="s">
        <v>114</v>
      </c>
      <c r="BE139" s="183">
        <f>IF(N139="základní",J139,0)</f>
        <v>0</v>
      </c>
      <c r="BF139" s="183">
        <f>IF(N139="snížená",J139,0)</f>
        <v>0</v>
      </c>
      <c r="BG139" s="183">
        <f>IF(N139="zákl. přenesená",J139,0)</f>
        <v>0</v>
      </c>
      <c r="BH139" s="183">
        <f>IF(N139="sníž. přenesená",J139,0)</f>
        <v>0</v>
      </c>
      <c r="BI139" s="183">
        <f>IF(N139="nulová",J139,0)</f>
        <v>0</v>
      </c>
      <c r="BJ139" s="14" t="s">
        <v>77</v>
      </c>
      <c r="BK139" s="183">
        <f>ROUND(I139*H139,2)</f>
        <v>0</v>
      </c>
      <c r="BL139" s="14" t="s">
        <v>113</v>
      </c>
      <c r="BM139" s="14" t="s">
        <v>216</v>
      </c>
    </row>
    <row r="140" s="1" customFormat="1">
      <c r="B140" s="35"/>
      <c r="C140" s="36"/>
      <c r="D140" s="184" t="s">
        <v>116</v>
      </c>
      <c r="E140" s="36"/>
      <c r="F140" s="185" t="s">
        <v>217</v>
      </c>
      <c r="G140" s="36"/>
      <c r="H140" s="36"/>
      <c r="I140" s="128"/>
      <c r="J140" s="36"/>
      <c r="K140" s="36"/>
      <c r="L140" s="40"/>
      <c r="M140" s="186"/>
      <c r="N140" s="76"/>
      <c r="O140" s="76"/>
      <c r="P140" s="76"/>
      <c r="Q140" s="76"/>
      <c r="R140" s="76"/>
      <c r="S140" s="76"/>
      <c r="T140" s="77"/>
      <c r="AT140" s="14" t="s">
        <v>116</v>
      </c>
      <c r="AU140" s="14" t="s">
        <v>72</v>
      </c>
    </row>
    <row r="141" s="9" customFormat="1">
      <c r="B141" s="198"/>
      <c r="C141" s="199"/>
      <c r="D141" s="184" t="s">
        <v>120</v>
      </c>
      <c r="E141" s="200" t="s">
        <v>1</v>
      </c>
      <c r="F141" s="201" t="s">
        <v>218</v>
      </c>
      <c r="G141" s="199"/>
      <c r="H141" s="202">
        <v>60</v>
      </c>
      <c r="I141" s="203"/>
      <c r="J141" s="199"/>
      <c r="K141" s="199"/>
      <c r="L141" s="204"/>
      <c r="M141" s="205"/>
      <c r="N141" s="206"/>
      <c r="O141" s="206"/>
      <c r="P141" s="206"/>
      <c r="Q141" s="206"/>
      <c r="R141" s="206"/>
      <c r="S141" s="206"/>
      <c r="T141" s="207"/>
      <c r="AT141" s="208" t="s">
        <v>120</v>
      </c>
      <c r="AU141" s="208" t="s">
        <v>72</v>
      </c>
      <c r="AV141" s="9" t="s">
        <v>81</v>
      </c>
      <c r="AW141" s="9" t="s">
        <v>34</v>
      </c>
      <c r="AX141" s="9" t="s">
        <v>77</v>
      </c>
      <c r="AY141" s="208" t="s">
        <v>114</v>
      </c>
    </row>
    <row r="142" s="1" customFormat="1" ht="22.5" customHeight="1">
      <c r="B142" s="35"/>
      <c r="C142" s="172" t="s">
        <v>219</v>
      </c>
      <c r="D142" s="172" t="s">
        <v>108</v>
      </c>
      <c r="E142" s="173" t="s">
        <v>220</v>
      </c>
      <c r="F142" s="174" t="s">
        <v>221</v>
      </c>
      <c r="G142" s="175" t="s">
        <v>111</v>
      </c>
      <c r="H142" s="176">
        <v>60</v>
      </c>
      <c r="I142" s="177"/>
      <c r="J142" s="178">
        <f>ROUND(I142*H142,2)</f>
        <v>0</v>
      </c>
      <c r="K142" s="174" t="s">
        <v>112</v>
      </c>
      <c r="L142" s="40"/>
      <c r="M142" s="179" t="s">
        <v>1</v>
      </c>
      <c r="N142" s="180" t="s">
        <v>43</v>
      </c>
      <c r="O142" s="76"/>
      <c r="P142" s="181">
        <f>O142*H142</f>
        <v>0</v>
      </c>
      <c r="Q142" s="181">
        <v>0</v>
      </c>
      <c r="R142" s="181">
        <f>Q142*H142</f>
        <v>0</v>
      </c>
      <c r="S142" s="181">
        <v>0</v>
      </c>
      <c r="T142" s="182">
        <f>S142*H142</f>
        <v>0</v>
      </c>
      <c r="AR142" s="14" t="s">
        <v>113</v>
      </c>
      <c r="AT142" s="14" t="s">
        <v>108</v>
      </c>
      <c r="AU142" s="14" t="s">
        <v>72</v>
      </c>
      <c r="AY142" s="14" t="s">
        <v>114</v>
      </c>
      <c r="BE142" s="183">
        <f>IF(N142="základní",J142,0)</f>
        <v>0</v>
      </c>
      <c r="BF142" s="183">
        <f>IF(N142="snížená",J142,0)</f>
        <v>0</v>
      </c>
      <c r="BG142" s="183">
        <f>IF(N142="zákl. přenesená",J142,0)</f>
        <v>0</v>
      </c>
      <c r="BH142" s="183">
        <f>IF(N142="sníž. přenesená",J142,0)</f>
        <v>0</v>
      </c>
      <c r="BI142" s="183">
        <f>IF(N142="nulová",J142,0)</f>
        <v>0</v>
      </c>
      <c r="BJ142" s="14" t="s">
        <v>77</v>
      </c>
      <c r="BK142" s="183">
        <f>ROUND(I142*H142,2)</f>
        <v>0</v>
      </c>
      <c r="BL142" s="14" t="s">
        <v>113</v>
      </c>
      <c r="BM142" s="14" t="s">
        <v>222</v>
      </c>
    </row>
    <row r="143" s="1" customFormat="1">
      <c r="B143" s="35"/>
      <c r="C143" s="36"/>
      <c r="D143" s="184" t="s">
        <v>116</v>
      </c>
      <c r="E143" s="36"/>
      <c r="F143" s="185" t="s">
        <v>221</v>
      </c>
      <c r="G143" s="36"/>
      <c r="H143" s="36"/>
      <c r="I143" s="128"/>
      <c r="J143" s="36"/>
      <c r="K143" s="36"/>
      <c r="L143" s="40"/>
      <c r="M143" s="186"/>
      <c r="N143" s="76"/>
      <c r="O143" s="76"/>
      <c r="P143" s="76"/>
      <c r="Q143" s="76"/>
      <c r="R143" s="76"/>
      <c r="S143" s="76"/>
      <c r="T143" s="77"/>
      <c r="AT143" s="14" t="s">
        <v>116</v>
      </c>
      <c r="AU143" s="14" t="s">
        <v>72</v>
      </c>
    </row>
    <row r="144" s="9" customFormat="1">
      <c r="B144" s="198"/>
      <c r="C144" s="199"/>
      <c r="D144" s="184" t="s">
        <v>120</v>
      </c>
      <c r="E144" s="200" t="s">
        <v>1</v>
      </c>
      <c r="F144" s="201" t="s">
        <v>218</v>
      </c>
      <c r="G144" s="199"/>
      <c r="H144" s="202">
        <v>60</v>
      </c>
      <c r="I144" s="203"/>
      <c r="J144" s="199"/>
      <c r="K144" s="199"/>
      <c r="L144" s="204"/>
      <c r="M144" s="205"/>
      <c r="N144" s="206"/>
      <c r="O144" s="206"/>
      <c r="P144" s="206"/>
      <c r="Q144" s="206"/>
      <c r="R144" s="206"/>
      <c r="S144" s="206"/>
      <c r="T144" s="207"/>
      <c r="AT144" s="208" t="s">
        <v>120</v>
      </c>
      <c r="AU144" s="208" t="s">
        <v>72</v>
      </c>
      <c r="AV144" s="9" t="s">
        <v>81</v>
      </c>
      <c r="AW144" s="9" t="s">
        <v>34</v>
      </c>
      <c r="AX144" s="9" t="s">
        <v>77</v>
      </c>
      <c r="AY144" s="208" t="s">
        <v>114</v>
      </c>
    </row>
    <row r="145" s="1" customFormat="1" ht="22.5" customHeight="1">
      <c r="B145" s="35"/>
      <c r="C145" s="172" t="s">
        <v>223</v>
      </c>
      <c r="D145" s="172" t="s">
        <v>108</v>
      </c>
      <c r="E145" s="173" t="s">
        <v>224</v>
      </c>
      <c r="F145" s="174" t="s">
        <v>225</v>
      </c>
      <c r="G145" s="175" t="s">
        <v>111</v>
      </c>
      <c r="H145" s="176">
        <v>4</v>
      </c>
      <c r="I145" s="177"/>
      <c r="J145" s="178">
        <f>ROUND(I145*H145,2)</f>
        <v>0</v>
      </c>
      <c r="K145" s="174" t="s">
        <v>112</v>
      </c>
      <c r="L145" s="40"/>
      <c r="M145" s="179" t="s">
        <v>1</v>
      </c>
      <c r="N145" s="180" t="s">
        <v>43</v>
      </c>
      <c r="O145" s="76"/>
      <c r="P145" s="181">
        <f>O145*H145</f>
        <v>0</v>
      </c>
      <c r="Q145" s="181">
        <v>0</v>
      </c>
      <c r="R145" s="181">
        <f>Q145*H145</f>
        <v>0</v>
      </c>
      <c r="S145" s="181">
        <v>0</v>
      </c>
      <c r="T145" s="182">
        <f>S145*H145</f>
        <v>0</v>
      </c>
      <c r="AR145" s="14" t="s">
        <v>113</v>
      </c>
      <c r="AT145" s="14" t="s">
        <v>108</v>
      </c>
      <c r="AU145" s="14" t="s">
        <v>72</v>
      </c>
      <c r="AY145" s="14" t="s">
        <v>114</v>
      </c>
      <c r="BE145" s="183">
        <f>IF(N145="základní",J145,0)</f>
        <v>0</v>
      </c>
      <c r="BF145" s="183">
        <f>IF(N145="snížená",J145,0)</f>
        <v>0</v>
      </c>
      <c r="BG145" s="183">
        <f>IF(N145="zákl. přenesená",J145,0)</f>
        <v>0</v>
      </c>
      <c r="BH145" s="183">
        <f>IF(N145="sníž. přenesená",J145,0)</f>
        <v>0</v>
      </c>
      <c r="BI145" s="183">
        <f>IF(N145="nulová",J145,0)</f>
        <v>0</v>
      </c>
      <c r="BJ145" s="14" t="s">
        <v>77</v>
      </c>
      <c r="BK145" s="183">
        <f>ROUND(I145*H145,2)</f>
        <v>0</v>
      </c>
      <c r="BL145" s="14" t="s">
        <v>113</v>
      </c>
      <c r="BM145" s="14" t="s">
        <v>226</v>
      </c>
    </row>
    <row r="146" s="1" customFormat="1">
      <c r="B146" s="35"/>
      <c r="C146" s="36"/>
      <c r="D146" s="184" t="s">
        <v>116</v>
      </c>
      <c r="E146" s="36"/>
      <c r="F146" s="185" t="s">
        <v>225</v>
      </c>
      <c r="G146" s="36"/>
      <c r="H146" s="36"/>
      <c r="I146" s="128"/>
      <c r="J146" s="36"/>
      <c r="K146" s="36"/>
      <c r="L146" s="40"/>
      <c r="M146" s="186"/>
      <c r="N146" s="76"/>
      <c r="O146" s="76"/>
      <c r="P146" s="76"/>
      <c r="Q146" s="76"/>
      <c r="R146" s="76"/>
      <c r="S146" s="76"/>
      <c r="T146" s="77"/>
      <c r="AT146" s="14" t="s">
        <v>116</v>
      </c>
      <c r="AU146" s="14" t="s">
        <v>72</v>
      </c>
    </row>
    <row r="147" s="8" customFormat="1">
      <c r="B147" s="188"/>
      <c r="C147" s="189"/>
      <c r="D147" s="184" t="s">
        <v>120</v>
      </c>
      <c r="E147" s="190" t="s">
        <v>1</v>
      </c>
      <c r="F147" s="191" t="s">
        <v>227</v>
      </c>
      <c r="G147" s="189"/>
      <c r="H147" s="190" t="s">
        <v>1</v>
      </c>
      <c r="I147" s="192"/>
      <c r="J147" s="189"/>
      <c r="K147" s="189"/>
      <c r="L147" s="193"/>
      <c r="M147" s="194"/>
      <c r="N147" s="195"/>
      <c r="O147" s="195"/>
      <c r="P147" s="195"/>
      <c r="Q147" s="195"/>
      <c r="R147" s="195"/>
      <c r="S147" s="195"/>
      <c r="T147" s="196"/>
      <c r="AT147" s="197" t="s">
        <v>120</v>
      </c>
      <c r="AU147" s="197" t="s">
        <v>72</v>
      </c>
      <c r="AV147" s="8" t="s">
        <v>77</v>
      </c>
      <c r="AW147" s="8" t="s">
        <v>34</v>
      </c>
      <c r="AX147" s="8" t="s">
        <v>72</v>
      </c>
      <c r="AY147" s="197" t="s">
        <v>114</v>
      </c>
    </row>
    <row r="148" s="9" customFormat="1">
      <c r="B148" s="198"/>
      <c r="C148" s="199"/>
      <c r="D148" s="184" t="s">
        <v>120</v>
      </c>
      <c r="E148" s="200" t="s">
        <v>1</v>
      </c>
      <c r="F148" s="201" t="s">
        <v>113</v>
      </c>
      <c r="G148" s="199"/>
      <c r="H148" s="202">
        <v>4</v>
      </c>
      <c r="I148" s="203"/>
      <c r="J148" s="199"/>
      <c r="K148" s="199"/>
      <c r="L148" s="204"/>
      <c r="M148" s="205"/>
      <c r="N148" s="206"/>
      <c r="O148" s="206"/>
      <c r="P148" s="206"/>
      <c r="Q148" s="206"/>
      <c r="R148" s="206"/>
      <c r="S148" s="206"/>
      <c r="T148" s="207"/>
      <c r="AT148" s="208" t="s">
        <v>120</v>
      </c>
      <c r="AU148" s="208" t="s">
        <v>72</v>
      </c>
      <c r="AV148" s="9" t="s">
        <v>81</v>
      </c>
      <c r="AW148" s="9" t="s">
        <v>34</v>
      </c>
      <c r="AX148" s="9" t="s">
        <v>77</v>
      </c>
      <c r="AY148" s="208" t="s">
        <v>114</v>
      </c>
    </row>
    <row r="149" s="1" customFormat="1" ht="22.5" customHeight="1">
      <c r="B149" s="35"/>
      <c r="C149" s="172" t="s">
        <v>228</v>
      </c>
      <c r="D149" s="172" t="s">
        <v>108</v>
      </c>
      <c r="E149" s="173" t="s">
        <v>229</v>
      </c>
      <c r="F149" s="174" t="s">
        <v>230</v>
      </c>
      <c r="G149" s="175" t="s">
        <v>111</v>
      </c>
      <c r="H149" s="176">
        <v>4</v>
      </c>
      <c r="I149" s="177"/>
      <c r="J149" s="178">
        <f>ROUND(I149*H149,2)</f>
        <v>0</v>
      </c>
      <c r="K149" s="174" t="s">
        <v>112</v>
      </c>
      <c r="L149" s="40"/>
      <c r="M149" s="179" t="s">
        <v>1</v>
      </c>
      <c r="N149" s="180" t="s">
        <v>43</v>
      </c>
      <c r="O149" s="76"/>
      <c r="P149" s="181">
        <f>O149*H149</f>
        <v>0</v>
      </c>
      <c r="Q149" s="181">
        <v>0</v>
      </c>
      <c r="R149" s="181">
        <f>Q149*H149</f>
        <v>0</v>
      </c>
      <c r="S149" s="181">
        <v>0</v>
      </c>
      <c r="T149" s="182">
        <f>S149*H149</f>
        <v>0</v>
      </c>
      <c r="AR149" s="14" t="s">
        <v>113</v>
      </c>
      <c r="AT149" s="14" t="s">
        <v>108</v>
      </c>
      <c r="AU149" s="14" t="s">
        <v>72</v>
      </c>
      <c r="AY149" s="14" t="s">
        <v>114</v>
      </c>
      <c r="BE149" s="183">
        <f>IF(N149="základní",J149,0)</f>
        <v>0</v>
      </c>
      <c r="BF149" s="183">
        <f>IF(N149="snížená",J149,0)</f>
        <v>0</v>
      </c>
      <c r="BG149" s="183">
        <f>IF(N149="zákl. přenesená",J149,0)</f>
        <v>0</v>
      </c>
      <c r="BH149" s="183">
        <f>IF(N149="sníž. přenesená",J149,0)</f>
        <v>0</v>
      </c>
      <c r="BI149" s="183">
        <f>IF(N149="nulová",J149,0)</f>
        <v>0</v>
      </c>
      <c r="BJ149" s="14" t="s">
        <v>77</v>
      </c>
      <c r="BK149" s="183">
        <f>ROUND(I149*H149,2)</f>
        <v>0</v>
      </c>
      <c r="BL149" s="14" t="s">
        <v>113</v>
      </c>
      <c r="BM149" s="14" t="s">
        <v>231</v>
      </c>
    </row>
    <row r="150" s="1" customFormat="1">
      <c r="B150" s="35"/>
      <c r="C150" s="36"/>
      <c r="D150" s="184" t="s">
        <v>116</v>
      </c>
      <c r="E150" s="36"/>
      <c r="F150" s="185" t="s">
        <v>230</v>
      </c>
      <c r="G150" s="36"/>
      <c r="H150" s="36"/>
      <c r="I150" s="128"/>
      <c r="J150" s="36"/>
      <c r="K150" s="36"/>
      <c r="L150" s="40"/>
      <c r="M150" s="186"/>
      <c r="N150" s="76"/>
      <c r="O150" s="76"/>
      <c r="P150" s="76"/>
      <c r="Q150" s="76"/>
      <c r="R150" s="76"/>
      <c r="S150" s="76"/>
      <c r="T150" s="77"/>
      <c r="AT150" s="14" t="s">
        <v>116</v>
      </c>
      <c r="AU150" s="14" t="s">
        <v>72</v>
      </c>
    </row>
    <row r="151" s="8" customFormat="1">
      <c r="B151" s="188"/>
      <c r="C151" s="189"/>
      <c r="D151" s="184" t="s">
        <v>120</v>
      </c>
      <c r="E151" s="190" t="s">
        <v>1</v>
      </c>
      <c r="F151" s="191" t="s">
        <v>232</v>
      </c>
      <c r="G151" s="189"/>
      <c r="H151" s="190" t="s">
        <v>1</v>
      </c>
      <c r="I151" s="192"/>
      <c r="J151" s="189"/>
      <c r="K151" s="189"/>
      <c r="L151" s="193"/>
      <c r="M151" s="194"/>
      <c r="N151" s="195"/>
      <c r="O151" s="195"/>
      <c r="P151" s="195"/>
      <c r="Q151" s="195"/>
      <c r="R151" s="195"/>
      <c r="S151" s="195"/>
      <c r="T151" s="196"/>
      <c r="AT151" s="197" t="s">
        <v>120</v>
      </c>
      <c r="AU151" s="197" t="s">
        <v>72</v>
      </c>
      <c r="AV151" s="8" t="s">
        <v>77</v>
      </c>
      <c r="AW151" s="8" t="s">
        <v>34</v>
      </c>
      <c r="AX151" s="8" t="s">
        <v>72</v>
      </c>
      <c r="AY151" s="197" t="s">
        <v>114</v>
      </c>
    </row>
    <row r="152" s="9" customFormat="1">
      <c r="B152" s="198"/>
      <c r="C152" s="199"/>
      <c r="D152" s="184" t="s">
        <v>120</v>
      </c>
      <c r="E152" s="200" t="s">
        <v>1</v>
      </c>
      <c r="F152" s="201" t="s">
        <v>113</v>
      </c>
      <c r="G152" s="199"/>
      <c r="H152" s="202">
        <v>4</v>
      </c>
      <c r="I152" s="203"/>
      <c r="J152" s="199"/>
      <c r="K152" s="199"/>
      <c r="L152" s="204"/>
      <c r="M152" s="205"/>
      <c r="N152" s="206"/>
      <c r="O152" s="206"/>
      <c r="P152" s="206"/>
      <c r="Q152" s="206"/>
      <c r="R152" s="206"/>
      <c r="S152" s="206"/>
      <c r="T152" s="207"/>
      <c r="AT152" s="208" t="s">
        <v>120</v>
      </c>
      <c r="AU152" s="208" t="s">
        <v>72</v>
      </c>
      <c r="AV152" s="9" t="s">
        <v>81</v>
      </c>
      <c r="AW152" s="9" t="s">
        <v>34</v>
      </c>
      <c r="AX152" s="9" t="s">
        <v>77</v>
      </c>
      <c r="AY152" s="208" t="s">
        <v>114</v>
      </c>
    </row>
    <row r="153" s="1" customFormat="1" ht="16.5" customHeight="1">
      <c r="B153" s="35"/>
      <c r="C153" s="172" t="s">
        <v>7</v>
      </c>
      <c r="D153" s="172" t="s">
        <v>108</v>
      </c>
      <c r="E153" s="173" t="s">
        <v>233</v>
      </c>
      <c r="F153" s="174" t="s">
        <v>234</v>
      </c>
      <c r="G153" s="175" t="s">
        <v>209</v>
      </c>
      <c r="H153" s="176">
        <v>45</v>
      </c>
      <c r="I153" s="177"/>
      <c r="J153" s="178">
        <f>ROUND(I153*H153,2)</f>
        <v>0</v>
      </c>
      <c r="K153" s="174" t="s">
        <v>1</v>
      </c>
      <c r="L153" s="40"/>
      <c r="M153" s="179" t="s">
        <v>1</v>
      </c>
      <c r="N153" s="180" t="s">
        <v>43</v>
      </c>
      <c r="O153" s="76"/>
      <c r="P153" s="181">
        <f>O153*H153</f>
        <v>0</v>
      </c>
      <c r="Q153" s="181">
        <v>0</v>
      </c>
      <c r="R153" s="181">
        <f>Q153*H153</f>
        <v>0</v>
      </c>
      <c r="S153" s="181">
        <v>0</v>
      </c>
      <c r="T153" s="182">
        <f>S153*H153</f>
        <v>0</v>
      </c>
      <c r="AR153" s="14" t="s">
        <v>113</v>
      </c>
      <c r="AT153" s="14" t="s">
        <v>108</v>
      </c>
      <c r="AU153" s="14" t="s">
        <v>72</v>
      </c>
      <c r="AY153" s="14" t="s">
        <v>114</v>
      </c>
      <c r="BE153" s="183">
        <f>IF(N153="základní",J153,0)</f>
        <v>0</v>
      </c>
      <c r="BF153" s="183">
        <f>IF(N153="snížená",J153,0)</f>
        <v>0</v>
      </c>
      <c r="BG153" s="183">
        <f>IF(N153="zákl. přenesená",J153,0)</f>
        <v>0</v>
      </c>
      <c r="BH153" s="183">
        <f>IF(N153="sníž. přenesená",J153,0)</f>
        <v>0</v>
      </c>
      <c r="BI153" s="183">
        <f>IF(N153="nulová",J153,0)</f>
        <v>0</v>
      </c>
      <c r="BJ153" s="14" t="s">
        <v>77</v>
      </c>
      <c r="BK153" s="183">
        <f>ROUND(I153*H153,2)</f>
        <v>0</v>
      </c>
      <c r="BL153" s="14" t="s">
        <v>113</v>
      </c>
      <c r="BM153" s="14" t="s">
        <v>235</v>
      </c>
    </row>
    <row r="154" s="1" customFormat="1">
      <c r="B154" s="35"/>
      <c r="C154" s="36"/>
      <c r="D154" s="184" t="s">
        <v>116</v>
      </c>
      <c r="E154" s="36"/>
      <c r="F154" s="185" t="s">
        <v>236</v>
      </c>
      <c r="G154" s="36"/>
      <c r="H154" s="36"/>
      <c r="I154" s="128"/>
      <c r="J154" s="36"/>
      <c r="K154" s="36"/>
      <c r="L154" s="40"/>
      <c r="M154" s="186"/>
      <c r="N154" s="76"/>
      <c r="O154" s="76"/>
      <c r="P154" s="76"/>
      <c r="Q154" s="76"/>
      <c r="R154" s="76"/>
      <c r="S154" s="76"/>
      <c r="T154" s="77"/>
      <c r="AT154" s="14" t="s">
        <v>116</v>
      </c>
      <c r="AU154" s="14" t="s">
        <v>72</v>
      </c>
    </row>
    <row r="155" s="9" customFormat="1">
      <c r="B155" s="198"/>
      <c r="C155" s="199"/>
      <c r="D155" s="184" t="s">
        <v>120</v>
      </c>
      <c r="E155" s="200" t="s">
        <v>1</v>
      </c>
      <c r="F155" s="201" t="s">
        <v>237</v>
      </c>
      <c r="G155" s="199"/>
      <c r="H155" s="202">
        <v>45</v>
      </c>
      <c r="I155" s="203"/>
      <c r="J155" s="199"/>
      <c r="K155" s="199"/>
      <c r="L155" s="204"/>
      <c r="M155" s="205"/>
      <c r="N155" s="206"/>
      <c r="O155" s="206"/>
      <c r="P155" s="206"/>
      <c r="Q155" s="206"/>
      <c r="R155" s="206"/>
      <c r="S155" s="206"/>
      <c r="T155" s="207"/>
      <c r="AT155" s="208" t="s">
        <v>120</v>
      </c>
      <c r="AU155" s="208" t="s">
        <v>72</v>
      </c>
      <c r="AV155" s="9" t="s">
        <v>81</v>
      </c>
      <c r="AW155" s="9" t="s">
        <v>34</v>
      </c>
      <c r="AX155" s="9" t="s">
        <v>77</v>
      </c>
      <c r="AY155" s="208" t="s">
        <v>114</v>
      </c>
    </row>
    <row r="156" s="1" customFormat="1" ht="22.5" customHeight="1">
      <c r="B156" s="35"/>
      <c r="C156" s="172" t="s">
        <v>194</v>
      </c>
      <c r="D156" s="172" t="s">
        <v>108</v>
      </c>
      <c r="E156" s="173" t="s">
        <v>238</v>
      </c>
      <c r="F156" s="174" t="s">
        <v>239</v>
      </c>
      <c r="G156" s="175" t="s">
        <v>240</v>
      </c>
      <c r="H156" s="176">
        <v>8.032</v>
      </c>
      <c r="I156" s="177"/>
      <c r="J156" s="178">
        <f>ROUND(I156*H156,2)</f>
        <v>0</v>
      </c>
      <c r="K156" s="174" t="s">
        <v>112</v>
      </c>
      <c r="L156" s="40"/>
      <c r="M156" s="179" t="s">
        <v>1</v>
      </c>
      <c r="N156" s="180" t="s">
        <v>43</v>
      </c>
      <c r="O156" s="76"/>
      <c r="P156" s="181">
        <f>O156*H156</f>
        <v>0</v>
      </c>
      <c r="Q156" s="181">
        <v>0</v>
      </c>
      <c r="R156" s="181">
        <f>Q156*H156</f>
        <v>0</v>
      </c>
      <c r="S156" s="181">
        <v>0</v>
      </c>
      <c r="T156" s="182">
        <f>S156*H156</f>
        <v>0</v>
      </c>
      <c r="AR156" s="14" t="s">
        <v>113</v>
      </c>
      <c r="AT156" s="14" t="s">
        <v>108</v>
      </c>
      <c r="AU156" s="14" t="s">
        <v>72</v>
      </c>
      <c r="AY156" s="14" t="s">
        <v>114</v>
      </c>
      <c r="BE156" s="183">
        <f>IF(N156="základní",J156,0)</f>
        <v>0</v>
      </c>
      <c r="BF156" s="183">
        <f>IF(N156="snížená",J156,0)</f>
        <v>0</v>
      </c>
      <c r="BG156" s="183">
        <f>IF(N156="zákl. přenesená",J156,0)</f>
        <v>0</v>
      </c>
      <c r="BH156" s="183">
        <f>IF(N156="sníž. přenesená",J156,0)</f>
        <v>0</v>
      </c>
      <c r="BI156" s="183">
        <f>IF(N156="nulová",J156,0)</f>
        <v>0</v>
      </c>
      <c r="BJ156" s="14" t="s">
        <v>77</v>
      </c>
      <c r="BK156" s="183">
        <f>ROUND(I156*H156,2)</f>
        <v>0</v>
      </c>
      <c r="BL156" s="14" t="s">
        <v>113</v>
      </c>
      <c r="BM156" s="14" t="s">
        <v>241</v>
      </c>
    </row>
    <row r="157" s="1" customFormat="1">
      <c r="B157" s="35"/>
      <c r="C157" s="36"/>
      <c r="D157" s="184" t="s">
        <v>116</v>
      </c>
      <c r="E157" s="36"/>
      <c r="F157" s="185" t="s">
        <v>242</v>
      </c>
      <c r="G157" s="36"/>
      <c r="H157" s="36"/>
      <c r="I157" s="128"/>
      <c r="J157" s="36"/>
      <c r="K157" s="36"/>
      <c r="L157" s="40"/>
      <c r="M157" s="186"/>
      <c r="N157" s="76"/>
      <c r="O157" s="76"/>
      <c r="P157" s="76"/>
      <c r="Q157" s="76"/>
      <c r="R157" s="76"/>
      <c r="S157" s="76"/>
      <c r="T157" s="77"/>
      <c r="AT157" s="14" t="s">
        <v>116</v>
      </c>
      <c r="AU157" s="14" t="s">
        <v>72</v>
      </c>
    </row>
    <row r="158" s="1" customFormat="1">
      <c r="B158" s="35"/>
      <c r="C158" s="36"/>
      <c r="D158" s="184" t="s">
        <v>118</v>
      </c>
      <c r="E158" s="36"/>
      <c r="F158" s="187" t="s">
        <v>243</v>
      </c>
      <c r="G158" s="36"/>
      <c r="H158" s="36"/>
      <c r="I158" s="128"/>
      <c r="J158" s="36"/>
      <c r="K158" s="36"/>
      <c r="L158" s="40"/>
      <c r="M158" s="186"/>
      <c r="N158" s="76"/>
      <c r="O158" s="76"/>
      <c r="P158" s="76"/>
      <c r="Q158" s="76"/>
      <c r="R158" s="76"/>
      <c r="S158" s="76"/>
      <c r="T158" s="77"/>
      <c r="AT158" s="14" t="s">
        <v>118</v>
      </c>
      <c r="AU158" s="14" t="s">
        <v>72</v>
      </c>
    </row>
    <row r="159" s="8" customFormat="1">
      <c r="B159" s="188"/>
      <c r="C159" s="189"/>
      <c r="D159" s="184" t="s">
        <v>120</v>
      </c>
      <c r="E159" s="190" t="s">
        <v>1</v>
      </c>
      <c r="F159" s="191" t="s">
        <v>244</v>
      </c>
      <c r="G159" s="189"/>
      <c r="H159" s="190" t="s">
        <v>1</v>
      </c>
      <c r="I159" s="192"/>
      <c r="J159" s="189"/>
      <c r="K159" s="189"/>
      <c r="L159" s="193"/>
      <c r="M159" s="194"/>
      <c r="N159" s="195"/>
      <c r="O159" s="195"/>
      <c r="P159" s="195"/>
      <c r="Q159" s="195"/>
      <c r="R159" s="195"/>
      <c r="S159" s="195"/>
      <c r="T159" s="196"/>
      <c r="AT159" s="197" t="s">
        <v>120</v>
      </c>
      <c r="AU159" s="197" t="s">
        <v>72</v>
      </c>
      <c r="AV159" s="8" t="s">
        <v>77</v>
      </c>
      <c r="AW159" s="8" t="s">
        <v>34</v>
      </c>
      <c r="AX159" s="8" t="s">
        <v>72</v>
      </c>
      <c r="AY159" s="197" t="s">
        <v>114</v>
      </c>
    </row>
    <row r="160" s="9" customFormat="1">
      <c r="B160" s="198"/>
      <c r="C160" s="199"/>
      <c r="D160" s="184" t="s">
        <v>120</v>
      </c>
      <c r="E160" s="200" t="s">
        <v>1</v>
      </c>
      <c r="F160" s="201" t="s">
        <v>245</v>
      </c>
      <c r="G160" s="199"/>
      <c r="H160" s="202">
        <v>6.2619999999999996</v>
      </c>
      <c r="I160" s="203"/>
      <c r="J160" s="199"/>
      <c r="K160" s="199"/>
      <c r="L160" s="204"/>
      <c r="M160" s="205"/>
      <c r="N160" s="206"/>
      <c r="O160" s="206"/>
      <c r="P160" s="206"/>
      <c r="Q160" s="206"/>
      <c r="R160" s="206"/>
      <c r="S160" s="206"/>
      <c r="T160" s="207"/>
      <c r="AT160" s="208" t="s">
        <v>120</v>
      </c>
      <c r="AU160" s="208" t="s">
        <v>72</v>
      </c>
      <c r="AV160" s="9" t="s">
        <v>81</v>
      </c>
      <c r="AW160" s="9" t="s">
        <v>34</v>
      </c>
      <c r="AX160" s="9" t="s">
        <v>72</v>
      </c>
      <c r="AY160" s="208" t="s">
        <v>114</v>
      </c>
    </row>
    <row r="161" s="8" customFormat="1">
      <c r="B161" s="188"/>
      <c r="C161" s="189"/>
      <c r="D161" s="184" t="s">
        <v>120</v>
      </c>
      <c r="E161" s="190" t="s">
        <v>1</v>
      </c>
      <c r="F161" s="191" t="s">
        <v>246</v>
      </c>
      <c r="G161" s="189"/>
      <c r="H161" s="190" t="s">
        <v>1</v>
      </c>
      <c r="I161" s="192"/>
      <c r="J161" s="189"/>
      <c r="K161" s="189"/>
      <c r="L161" s="193"/>
      <c r="M161" s="194"/>
      <c r="N161" s="195"/>
      <c r="O161" s="195"/>
      <c r="P161" s="195"/>
      <c r="Q161" s="195"/>
      <c r="R161" s="195"/>
      <c r="S161" s="195"/>
      <c r="T161" s="196"/>
      <c r="AT161" s="197" t="s">
        <v>120</v>
      </c>
      <c r="AU161" s="197" t="s">
        <v>72</v>
      </c>
      <c r="AV161" s="8" t="s">
        <v>77</v>
      </c>
      <c r="AW161" s="8" t="s">
        <v>34</v>
      </c>
      <c r="AX161" s="8" t="s">
        <v>72</v>
      </c>
      <c r="AY161" s="197" t="s">
        <v>114</v>
      </c>
    </row>
    <row r="162" s="9" customFormat="1">
      <c r="B162" s="198"/>
      <c r="C162" s="199"/>
      <c r="D162" s="184" t="s">
        <v>120</v>
      </c>
      <c r="E162" s="200" t="s">
        <v>1</v>
      </c>
      <c r="F162" s="201" t="s">
        <v>247</v>
      </c>
      <c r="G162" s="199"/>
      <c r="H162" s="202">
        <v>1.77</v>
      </c>
      <c r="I162" s="203"/>
      <c r="J162" s="199"/>
      <c r="K162" s="199"/>
      <c r="L162" s="204"/>
      <c r="M162" s="205"/>
      <c r="N162" s="206"/>
      <c r="O162" s="206"/>
      <c r="P162" s="206"/>
      <c r="Q162" s="206"/>
      <c r="R162" s="206"/>
      <c r="S162" s="206"/>
      <c r="T162" s="207"/>
      <c r="AT162" s="208" t="s">
        <v>120</v>
      </c>
      <c r="AU162" s="208" t="s">
        <v>72</v>
      </c>
      <c r="AV162" s="9" t="s">
        <v>81</v>
      </c>
      <c r="AW162" s="9" t="s">
        <v>34</v>
      </c>
      <c r="AX162" s="9" t="s">
        <v>72</v>
      </c>
      <c r="AY162" s="208" t="s">
        <v>114</v>
      </c>
    </row>
    <row r="163" s="10" customFormat="1">
      <c r="B163" s="209"/>
      <c r="C163" s="210"/>
      <c r="D163" s="184" t="s">
        <v>120</v>
      </c>
      <c r="E163" s="211" t="s">
        <v>1</v>
      </c>
      <c r="F163" s="212" t="s">
        <v>125</v>
      </c>
      <c r="G163" s="210"/>
      <c r="H163" s="213">
        <v>8.032</v>
      </c>
      <c r="I163" s="214"/>
      <c r="J163" s="210"/>
      <c r="K163" s="210"/>
      <c r="L163" s="215"/>
      <c r="M163" s="216"/>
      <c r="N163" s="217"/>
      <c r="O163" s="217"/>
      <c r="P163" s="217"/>
      <c r="Q163" s="217"/>
      <c r="R163" s="217"/>
      <c r="S163" s="217"/>
      <c r="T163" s="218"/>
      <c r="AT163" s="219" t="s">
        <v>120</v>
      </c>
      <c r="AU163" s="219" t="s">
        <v>72</v>
      </c>
      <c r="AV163" s="10" t="s">
        <v>113</v>
      </c>
      <c r="AW163" s="10" t="s">
        <v>34</v>
      </c>
      <c r="AX163" s="10" t="s">
        <v>77</v>
      </c>
      <c r="AY163" s="219" t="s">
        <v>114</v>
      </c>
    </row>
    <row r="164" s="1" customFormat="1" ht="22.5" customHeight="1">
      <c r="B164" s="35"/>
      <c r="C164" s="172" t="s">
        <v>248</v>
      </c>
      <c r="D164" s="172" t="s">
        <v>108</v>
      </c>
      <c r="E164" s="173" t="s">
        <v>249</v>
      </c>
      <c r="F164" s="174" t="s">
        <v>250</v>
      </c>
      <c r="G164" s="175" t="s">
        <v>111</v>
      </c>
      <c r="H164" s="176">
        <v>22</v>
      </c>
      <c r="I164" s="177"/>
      <c r="J164" s="178">
        <f>ROUND(I164*H164,2)</f>
        <v>0</v>
      </c>
      <c r="K164" s="174" t="s">
        <v>112</v>
      </c>
      <c r="L164" s="40"/>
      <c r="M164" s="179" t="s">
        <v>1</v>
      </c>
      <c r="N164" s="180" t="s">
        <v>43</v>
      </c>
      <c r="O164" s="76"/>
      <c r="P164" s="181">
        <f>O164*H164</f>
        <v>0</v>
      </c>
      <c r="Q164" s="181">
        <v>0</v>
      </c>
      <c r="R164" s="181">
        <f>Q164*H164</f>
        <v>0</v>
      </c>
      <c r="S164" s="181">
        <v>0</v>
      </c>
      <c r="T164" s="182">
        <f>S164*H164</f>
        <v>0</v>
      </c>
      <c r="AR164" s="14" t="s">
        <v>113</v>
      </c>
      <c r="AT164" s="14" t="s">
        <v>108</v>
      </c>
      <c r="AU164" s="14" t="s">
        <v>72</v>
      </c>
      <c r="AY164" s="14" t="s">
        <v>114</v>
      </c>
      <c r="BE164" s="183">
        <f>IF(N164="základní",J164,0)</f>
        <v>0</v>
      </c>
      <c r="BF164" s="183">
        <f>IF(N164="snížená",J164,0)</f>
        <v>0</v>
      </c>
      <c r="BG164" s="183">
        <f>IF(N164="zákl. přenesená",J164,0)</f>
        <v>0</v>
      </c>
      <c r="BH164" s="183">
        <f>IF(N164="sníž. přenesená",J164,0)</f>
        <v>0</v>
      </c>
      <c r="BI164" s="183">
        <f>IF(N164="nulová",J164,0)</f>
        <v>0</v>
      </c>
      <c r="BJ164" s="14" t="s">
        <v>77</v>
      </c>
      <c r="BK164" s="183">
        <f>ROUND(I164*H164,2)</f>
        <v>0</v>
      </c>
      <c r="BL164" s="14" t="s">
        <v>113</v>
      </c>
      <c r="BM164" s="14" t="s">
        <v>251</v>
      </c>
    </row>
    <row r="165" s="1" customFormat="1">
      <c r="B165" s="35"/>
      <c r="C165" s="36"/>
      <c r="D165" s="184" t="s">
        <v>116</v>
      </c>
      <c r="E165" s="36"/>
      <c r="F165" s="185" t="s">
        <v>252</v>
      </c>
      <c r="G165" s="36"/>
      <c r="H165" s="36"/>
      <c r="I165" s="128"/>
      <c r="J165" s="36"/>
      <c r="K165" s="36"/>
      <c r="L165" s="40"/>
      <c r="M165" s="186"/>
      <c r="N165" s="76"/>
      <c r="O165" s="76"/>
      <c r="P165" s="76"/>
      <c r="Q165" s="76"/>
      <c r="R165" s="76"/>
      <c r="S165" s="76"/>
      <c r="T165" s="77"/>
      <c r="AT165" s="14" t="s">
        <v>116</v>
      </c>
      <c r="AU165" s="14" t="s">
        <v>72</v>
      </c>
    </row>
    <row r="166" s="9" customFormat="1">
      <c r="B166" s="198"/>
      <c r="C166" s="199"/>
      <c r="D166" s="184" t="s">
        <v>120</v>
      </c>
      <c r="E166" s="200" t="s">
        <v>1</v>
      </c>
      <c r="F166" s="201" t="s">
        <v>253</v>
      </c>
      <c r="G166" s="199"/>
      <c r="H166" s="202">
        <v>22</v>
      </c>
      <c r="I166" s="203"/>
      <c r="J166" s="199"/>
      <c r="K166" s="199"/>
      <c r="L166" s="204"/>
      <c r="M166" s="205"/>
      <c r="N166" s="206"/>
      <c r="O166" s="206"/>
      <c r="P166" s="206"/>
      <c r="Q166" s="206"/>
      <c r="R166" s="206"/>
      <c r="S166" s="206"/>
      <c r="T166" s="207"/>
      <c r="AT166" s="208" t="s">
        <v>120</v>
      </c>
      <c r="AU166" s="208" t="s">
        <v>72</v>
      </c>
      <c r="AV166" s="9" t="s">
        <v>81</v>
      </c>
      <c r="AW166" s="9" t="s">
        <v>34</v>
      </c>
      <c r="AX166" s="9" t="s">
        <v>77</v>
      </c>
      <c r="AY166" s="208" t="s">
        <v>114</v>
      </c>
    </row>
    <row r="167" s="1" customFormat="1" ht="22.5" customHeight="1">
      <c r="B167" s="35"/>
      <c r="C167" s="172" t="s">
        <v>254</v>
      </c>
      <c r="D167" s="172" t="s">
        <v>108</v>
      </c>
      <c r="E167" s="173" t="s">
        <v>255</v>
      </c>
      <c r="F167" s="174" t="s">
        <v>256</v>
      </c>
      <c r="G167" s="175" t="s">
        <v>240</v>
      </c>
      <c r="H167" s="176">
        <v>5.1150000000000002</v>
      </c>
      <c r="I167" s="177"/>
      <c r="J167" s="178">
        <f>ROUND(I167*H167,2)</f>
        <v>0</v>
      </c>
      <c r="K167" s="174" t="s">
        <v>112</v>
      </c>
      <c r="L167" s="40"/>
      <c r="M167" s="179" t="s">
        <v>1</v>
      </c>
      <c r="N167" s="180" t="s">
        <v>43</v>
      </c>
      <c r="O167" s="76"/>
      <c r="P167" s="181">
        <f>O167*H167</f>
        <v>0</v>
      </c>
      <c r="Q167" s="181">
        <v>0</v>
      </c>
      <c r="R167" s="181">
        <f>Q167*H167</f>
        <v>0</v>
      </c>
      <c r="S167" s="181">
        <v>0</v>
      </c>
      <c r="T167" s="182">
        <f>S167*H167</f>
        <v>0</v>
      </c>
      <c r="AR167" s="14" t="s">
        <v>113</v>
      </c>
      <c r="AT167" s="14" t="s">
        <v>108</v>
      </c>
      <c r="AU167" s="14" t="s">
        <v>72</v>
      </c>
      <c r="AY167" s="14" t="s">
        <v>114</v>
      </c>
      <c r="BE167" s="183">
        <f>IF(N167="základní",J167,0)</f>
        <v>0</v>
      </c>
      <c r="BF167" s="183">
        <f>IF(N167="snížená",J167,0)</f>
        <v>0</v>
      </c>
      <c r="BG167" s="183">
        <f>IF(N167="zákl. přenesená",J167,0)</f>
        <v>0</v>
      </c>
      <c r="BH167" s="183">
        <f>IF(N167="sníž. přenesená",J167,0)</f>
        <v>0</v>
      </c>
      <c r="BI167" s="183">
        <f>IF(N167="nulová",J167,0)</f>
        <v>0</v>
      </c>
      <c r="BJ167" s="14" t="s">
        <v>77</v>
      </c>
      <c r="BK167" s="183">
        <f>ROUND(I167*H167,2)</f>
        <v>0</v>
      </c>
      <c r="BL167" s="14" t="s">
        <v>113</v>
      </c>
      <c r="BM167" s="14" t="s">
        <v>257</v>
      </c>
    </row>
    <row r="168" s="1" customFormat="1">
      <c r="B168" s="35"/>
      <c r="C168" s="36"/>
      <c r="D168" s="184" t="s">
        <v>116</v>
      </c>
      <c r="E168" s="36"/>
      <c r="F168" s="185" t="s">
        <v>258</v>
      </c>
      <c r="G168" s="36"/>
      <c r="H168" s="36"/>
      <c r="I168" s="128"/>
      <c r="J168" s="36"/>
      <c r="K168" s="36"/>
      <c r="L168" s="40"/>
      <c r="M168" s="186"/>
      <c r="N168" s="76"/>
      <c r="O168" s="76"/>
      <c r="P168" s="76"/>
      <c r="Q168" s="76"/>
      <c r="R168" s="76"/>
      <c r="S168" s="76"/>
      <c r="T168" s="77"/>
      <c r="AT168" s="14" t="s">
        <v>116</v>
      </c>
      <c r="AU168" s="14" t="s">
        <v>72</v>
      </c>
    </row>
    <row r="169" s="1" customFormat="1">
      <c r="B169" s="35"/>
      <c r="C169" s="36"/>
      <c r="D169" s="184" t="s">
        <v>118</v>
      </c>
      <c r="E169" s="36"/>
      <c r="F169" s="187" t="s">
        <v>259</v>
      </c>
      <c r="G169" s="36"/>
      <c r="H169" s="36"/>
      <c r="I169" s="128"/>
      <c r="J169" s="36"/>
      <c r="K169" s="36"/>
      <c r="L169" s="40"/>
      <c r="M169" s="186"/>
      <c r="N169" s="76"/>
      <c r="O169" s="76"/>
      <c r="P169" s="76"/>
      <c r="Q169" s="76"/>
      <c r="R169" s="76"/>
      <c r="S169" s="76"/>
      <c r="T169" s="77"/>
      <c r="AT169" s="14" t="s">
        <v>118</v>
      </c>
      <c r="AU169" s="14" t="s">
        <v>72</v>
      </c>
    </row>
    <row r="170" s="9" customFormat="1">
      <c r="B170" s="198"/>
      <c r="C170" s="199"/>
      <c r="D170" s="184" t="s">
        <v>120</v>
      </c>
      <c r="E170" s="200" t="s">
        <v>1</v>
      </c>
      <c r="F170" s="201" t="s">
        <v>260</v>
      </c>
      <c r="G170" s="199"/>
      <c r="H170" s="202">
        <v>5.1150000000000002</v>
      </c>
      <c r="I170" s="203"/>
      <c r="J170" s="199"/>
      <c r="K170" s="199"/>
      <c r="L170" s="204"/>
      <c r="M170" s="205"/>
      <c r="N170" s="206"/>
      <c r="O170" s="206"/>
      <c r="P170" s="206"/>
      <c r="Q170" s="206"/>
      <c r="R170" s="206"/>
      <c r="S170" s="206"/>
      <c r="T170" s="207"/>
      <c r="AT170" s="208" t="s">
        <v>120</v>
      </c>
      <c r="AU170" s="208" t="s">
        <v>72</v>
      </c>
      <c r="AV170" s="9" t="s">
        <v>81</v>
      </c>
      <c r="AW170" s="9" t="s">
        <v>34</v>
      </c>
      <c r="AX170" s="9" t="s">
        <v>77</v>
      </c>
      <c r="AY170" s="208" t="s">
        <v>114</v>
      </c>
    </row>
    <row r="171" s="1" customFormat="1" ht="22.5" customHeight="1">
      <c r="B171" s="35"/>
      <c r="C171" s="172" t="s">
        <v>261</v>
      </c>
      <c r="D171" s="172" t="s">
        <v>108</v>
      </c>
      <c r="E171" s="173" t="s">
        <v>262</v>
      </c>
      <c r="F171" s="174" t="s">
        <v>263</v>
      </c>
      <c r="G171" s="175" t="s">
        <v>149</v>
      </c>
      <c r="H171" s="176">
        <v>500</v>
      </c>
      <c r="I171" s="177"/>
      <c r="J171" s="178">
        <f>ROUND(I171*H171,2)</f>
        <v>0</v>
      </c>
      <c r="K171" s="174" t="s">
        <v>112</v>
      </c>
      <c r="L171" s="40"/>
      <c r="M171" s="179" t="s">
        <v>1</v>
      </c>
      <c r="N171" s="180" t="s">
        <v>43</v>
      </c>
      <c r="O171" s="76"/>
      <c r="P171" s="181">
        <f>O171*H171</f>
        <v>0</v>
      </c>
      <c r="Q171" s="181">
        <v>0</v>
      </c>
      <c r="R171" s="181">
        <f>Q171*H171</f>
        <v>0</v>
      </c>
      <c r="S171" s="181">
        <v>0</v>
      </c>
      <c r="T171" s="182">
        <f>S171*H171</f>
        <v>0</v>
      </c>
      <c r="AR171" s="14" t="s">
        <v>113</v>
      </c>
      <c r="AT171" s="14" t="s">
        <v>108</v>
      </c>
      <c r="AU171" s="14" t="s">
        <v>72</v>
      </c>
      <c r="AY171" s="14" t="s">
        <v>114</v>
      </c>
      <c r="BE171" s="183">
        <f>IF(N171="základní",J171,0)</f>
        <v>0</v>
      </c>
      <c r="BF171" s="183">
        <f>IF(N171="snížená",J171,0)</f>
        <v>0</v>
      </c>
      <c r="BG171" s="183">
        <f>IF(N171="zákl. přenesená",J171,0)</f>
        <v>0</v>
      </c>
      <c r="BH171" s="183">
        <f>IF(N171="sníž. přenesená",J171,0)</f>
        <v>0</v>
      </c>
      <c r="BI171" s="183">
        <f>IF(N171="nulová",J171,0)</f>
        <v>0</v>
      </c>
      <c r="BJ171" s="14" t="s">
        <v>77</v>
      </c>
      <c r="BK171" s="183">
        <f>ROUND(I171*H171,2)</f>
        <v>0</v>
      </c>
      <c r="BL171" s="14" t="s">
        <v>113</v>
      </c>
      <c r="BM171" s="14" t="s">
        <v>264</v>
      </c>
    </row>
    <row r="172" s="1" customFormat="1">
      <c r="B172" s="35"/>
      <c r="C172" s="36"/>
      <c r="D172" s="184" t="s">
        <v>116</v>
      </c>
      <c r="E172" s="36"/>
      <c r="F172" s="185" t="s">
        <v>265</v>
      </c>
      <c r="G172" s="36"/>
      <c r="H172" s="36"/>
      <c r="I172" s="128"/>
      <c r="J172" s="36"/>
      <c r="K172" s="36"/>
      <c r="L172" s="40"/>
      <c r="M172" s="186"/>
      <c r="N172" s="76"/>
      <c r="O172" s="76"/>
      <c r="P172" s="76"/>
      <c r="Q172" s="76"/>
      <c r="R172" s="76"/>
      <c r="S172" s="76"/>
      <c r="T172" s="77"/>
      <c r="AT172" s="14" t="s">
        <v>116</v>
      </c>
      <c r="AU172" s="14" t="s">
        <v>72</v>
      </c>
    </row>
    <row r="173" s="9" customFormat="1">
      <c r="B173" s="198"/>
      <c r="C173" s="199"/>
      <c r="D173" s="184" t="s">
        <v>120</v>
      </c>
      <c r="E173" s="200" t="s">
        <v>1</v>
      </c>
      <c r="F173" s="201" t="s">
        <v>266</v>
      </c>
      <c r="G173" s="199"/>
      <c r="H173" s="202">
        <v>500</v>
      </c>
      <c r="I173" s="203"/>
      <c r="J173" s="199"/>
      <c r="K173" s="199"/>
      <c r="L173" s="204"/>
      <c r="M173" s="205"/>
      <c r="N173" s="206"/>
      <c r="O173" s="206"/>
      <c r="P173" s="206"/>
      <c r="Q173" s="206"/>
      <c r="R173" s="206"/>
      <c r="S173" s="206"/>
      <c r="T173" s="207"/>
      <c r="AT173" s="208" t="s">
        <v>120</v>
      </c>
      <c r="AU173" s="208" t="s">
        <v>72</v>
      </c>
      <c r="AV173" s="9" t="s">
        <v>81</v>
      </c>
      <c r="AW173" s="9" t="s">
        <v>34</v>
      </c>
      <c r="AX173" s="9" t="s">
        <v>77</v>
      </c>
      <c r="AY173" s="208" t="s">
        <v>114</v>
      </c>
    </row>
    <row r="174" s="1" customFormat="1" ht="22.5" customHeight="1">
      <c r="B174" s="35"/>
      <c r="C174" s="172" t="s">
        <v>267</v>
      </c>
      <c r="D174" s="172" t="s">
        <v>108</v>
      </c>
      <c r="E174" s="173" t="s">
        <v>268</v>
      </c>
      <c r="F174" s="174" t="s">
        <v>269</v>
      </c>
      <c r="G174" s="175" t="s">
        <v>149</v>
      </c>
      <c r="H174" s="176">
        <v>110</v>
      </c>
      <c r="I174" s="177"/>
      <c r="J174" s="178">
        <f>ROUND(I174*H174,2)</f>
        <v>0</v>
      </c>
      <c r="K174" s="174" t="s">
        <v>112</v>
      </c>
      <c r="L174" s="40"/>
      <c r="M174" s="179" t="s">
        <v>1</v>
      </c>
      <c r="N174" s="180" t="s">
        <v>43</v>
      </c>
      <c r="O174" s="76"/>
      <c r="P174" s="181">
        <f>O174*H174</f>
        <v>0</v>
      </c>
      <c r="Q174" s="181">
        <v>0</v>
      </c>
      <c r="R174" s="181">
        <f>Q174*H174</f>
        <v>0</v>
      </c>
      <c r="S174" s="181">
        <v>0</v>
      </c>
      <c r="T174" s="182">
        <f>S174*H174</f>
        <v>0</v>
      </c>
      <c r="AR174" s="14" t="s">
        <v>113</v>
      </c>
      <c r="AT174" s="14" t="s">
        <v>108</v>
      </c>
      <c r="AU174" s="14" t="s">
        <v>72</v>
      </c>
      <c r="AY174" s="14" t="s">
        <v>114</v>
      </c>
      <c r="BE174" s="183">
        <f>IF(N174="základní",J174,0)</f>
        <v>0</v>
      </c>
      <c r="BF174" s="183">
        <f>IF(N174="snížená",J174,0)</f>
        <v>0</v>
      </c>
      <c r="BG174" s="183">
        <f>IF(N174="zákl. přenesená",J174,0)</f>
        <v>0</v>
      </c>
      <c r="BH174" s="183">
        <f>IF(N174="sníž. přenesená",J174,0)</f>
        <v>0</v>
      </c>
      <c r="BI174" s="183">
        <f>IF(N174="nulová",J174,0)</f>
        <v>0</v>
      </c>
      <c r="BJ174" s="14" t="s">
        <v>77</v>
      </c>
      <c r="BK174" s="183">
        <f>ROUND(I174*H174,2)</f>
        <v>0</v>
      </c>
      <c r="BL174" s="14" t="s">
        <v>113</v>
      </c>
      <c r="BM174" s="14" t="s">
        <v>270</v>
      </c>
    </row>
    <row r="175" s="1" customFormat="1">
      <c r="B175" s="35"/>
      <c r="C175" s="36"/>
      <c r="D175" s="184" t="s">
        <v>116</v>
      </c>
      <c r="E175" s="36"/>
      <c r="F175" s="185" t="s">
        <v>271</v>
      </c>
      <c r="G175" s="36"/>
      <c r="H175" s="36"/>
      <c r="I175" s="128"/>
      <c r="J175" s="36"/>
      <c r="K175" s="36"/>
      <c r="L175" s="40"/>
      <c r="M175" s="186"/>
      <c r="N175" s="76"/>
      <c r="O175" s="76"/>
      <c r="P175" s="76"/>
      <c r="Q175" s="76"/>
      <c r="R175" s="76"/>
      <c r="S175" s="76"/>
      <c r="T175" s="77"/>
      <c r="AT175" s="14" t="s">
        <v>116</v>
      </c>
      <c r="AU175" s="14" t="s">
        <v>72</v>
      </c>
    </row>
    <row r="176" s="9" customFormat="1">
      <c r="B176" s="198"/>
      <c r="C176" s="199"/>
      <c r="D176" s="184" t="s">
        <v>120</v>
      </c>
      <c r="E176" s="200" t="s">
        <v>1</v>
      </c>
      <c r="F176" s="201" t="s">
        <v>272</v>
      </c>
      <c r="G176" s="199"/>
      <c r="H176" s="202">
        <v>110</v>
      </c>
      <c r="I176" s="203"/>
      <c r="J176" s="199"/>
      <c r="K176" s="199"/>
      <c r="L176" s="204"/>
      <c r="M176" s="205"/>
      <c r="N176" s="206"/>
      <c r="O176" s="206"/>
      <c r="P176" s="206"/>
      <c r="Q176" s="206"/>
      <c r="R176" s="206"/>
      <c r="S176" s="206"/>
      <c r="T176" s="207"/>
      <c r="AT176" s="208" t="s">
        <v>120</v>
      </c>
      <c r="AU176" s="208" t="s">
        <v>72</v>
      </c>
      <c r="AV176" s="9" t="s">
        <v>81</v>
      </c>
      <c r="AW176" s="9" t="s">
        <v>34</v>
      </c>
      <c r="AX176" s="9" t="s">
        <v>77</v>
      </c>
      <c r="AY176" s="208" t="s">
        <v>114</v>
      </c>
    </row>
    <row r="177" s="1" customFormat="1" ht="22.5" customHeight="1">
      <c r="B177" s="35"/>
      <c r="C177" s="172" t="s">
        <v>273</v>
      </c>
      <c r="D177" s="172" t="s">
        <v>108</v>
      </c>
      <c r="E177" s="173" t="s">
        <v>274</v>
      </c>
      <c r="F177" s="174" t="s">
        <v>275</v>
      </c>
      <c r="G177" s="175" t="s">
        <v>149</v>
      </c>
      <c r="H177" s="176">
        <v>50</v>
      </c>
      <c r="I177" s="177"/>
      <c r="J177" s="178">
        <f>ROUND(I177*H177,2)</f>
        <v>0</v>
      </c>
      <c r="K177" s="174" t="s">
        <v>112</v>
      </c>
      <c r="L177" s="40"/>
      <c r="M177" s="179" t="s">
        <v>1</v>
      </c>
      <c r="N177" s="180" t="s">
        <v>43</v>
      </c>
      <c r="O177" s="76"/>
      <c r="P177" s="181">
        <f>O177*H177</f>
        <v>0</v>
      </c>
      <c r="Q177" s="181">
        <v>0</v>
      </c>
      <c r="R177" s="181">
        <f>Q177*H177</f>
        <v>0</v>
      </c>
      <c r="S177" s="181">
        <v>0</v>
      </c>
      <c r="T177" s="182">
        <f>S177*H177</f>
        <v>0</v>
      </c>
      <c r="AR177" s="14" t="s">
        <v>113</v>
      </c>
      <c r="AT177" s="14" t="s">
        <v>108</v>
      </c>
      <c r="AU177" s="14" t="s">
        <v>72</v>
      </c>
      <c r="AY177" s="14" t="s">
        <v>114</v>
      </c>
      <c r="BE177" s="183">
        <f>IF(N177="základní",J177,0)</f>
        <v>0</v>
      </c>
      <c r="BF177" s="183">
        <f>IF(N177="snížená",J177,0)</f>
        <v>0</v>
      </c>
      <c r="BG177" s="183">
        <f>IF(N177="zákl. přenesená",J177,0)</f>
        <v>0</v>
      </c>
      <c r="BH177" s="183">
        <f>IF(N177="sníž. přenesená",J177,0)</f>
        <v>0</v>
      </c>
      <c r="BI177" s="183">
        <f>IF(N177="nulová",J177,0)</f>
        <v>0</v>
      </c>
      <c r="BJ177" s="14" t="s">
        <v>77</v>
      </c>
      <c r="BK177" s="183">
        <f>ROUND(I177*H177,2)</f>
        <v>0</v>
      </c>
      <c r="BL177" s="14" t="s">
        <v>113</v>
      </c>
      <c r="BM177" s="14" t="s">
        <v>276</v>
      </c>
    </row>
    <row r="178" s="1" customFormat="1">
      <c r="B178" s="35"/>
      <c r="C178" s="36"/>
      <c r="D178" s="184" t="s">
        <v>116</v>
      </c>
      <c r="E178" s="36"/>
      <c r="F178" s="185" t="s">
        <v>277</v>
      </c>
      <c r="G178" s="36"/>
      <c r="H178" s="36"/>
      <c r="I178" s="128"/>
      <c r="J178" s="36"/>
      <c r="K178" s="36"/>
      <c r="L178" s="40"/>
      <c r="M178" s="186"/>
      <c r="N178" s="76"/>
      <c r="O178" s="76"/>
      <c r="P178" s="76"/>
      <c r="Q178" s="76"/>
      <c r="R178" s="76"/>
      <c r="S178" s="76"/>
      <c r="T178" s="77"/>
      <c r="AT178" s="14" t="s">
        <v>116</v>
      </c>
      <c r="AU178" s="14" t="s">
        <v>72</v>
      </c>
    </row>
    <row r="179" s="9" customFormat="1">
      <c r="B179" s="198"/>
      <c r="C179" s="199"/>
      <c r="D179" s="184" t="s">
        <v>120</v>
      </c>
      <c r="E179" s="200" t="s">
        <v>1</v>
      </c>
      <c r="F179" s="201" t="s">
        <v>278</v>
      </c>
      <c r="G179" s="199"/>
      <c r="H179" s="202">
        <v>50</v>
      </c>
      <c r="I179" s="203"/>
      <c r="J179" s="199"/>
      <c r="K179" s="199"/>
      <c r="L179" s="204"/>
      <c r="M179" s="205"/>
      <c r="N179" s="206"/>
      <c r="O179" s="206"/>
      <c r="P179" s="206"/>
      <c r="Q179" s="206"/>
      <c r="R179" s="206"/>
      <c r="S179" s="206"/>
      <c r="T179" s="207"/>
      <c r="AT179" s="208" t="s">
        <v>120</v>
      </c>
      <c r="AU179" s="208" t="s">
        <v>72</v>
      </c>
      <c r="AV179" s="9" t="s">
        <v>81</v>
      </c>
      <c r="AW179" s="9" t="s">
        <v>34</v>
      </c>
      <c r="AX179" s="9" t="s">
        <v>77</v>
      </c>
      <c r="AY179" s="208" t="s">
        <v>114</v>
      </c>
    </row>
    <row r="180" s="1" customFormat="1" ht="22.5" customHeight="1">
      <c r="B180" s="35"/>
      <c r="C180" s="172" t="s">
        <v>279</v>
      </c>
      <c r="D180" s="172" t="s">
        <v>108</v>
      </c>
      <c r="E180" s="173" t="s">
        <v>280</v>
      </c>
      <c r="F180" s="174" t="s">
        <v>281</v>
      </c>
      <c r="G180" s="175" t="s">
        <v>209</v>
      </c>
      <c r="H180" s="176">
        <v>512</v>
      </c>
      <c r="I180" s="177"/>
      <c r="J180" s="178">
        <f>ROUND(I180*H180,2)</f>
        <v>0</v>
      </c>
      <c r="K180" s="174" t="s">
        <v>112</v>
      </c>
      <c r="L180" s="40"/>
      <c r="M180" s="179" t="s">
        <v>1</v>
      </c>
      <c r="N180" s="180" t="s">
        <v>43</v>
      </c>
      <c r="O180" s="76"/>
      <c r="P180" s="181">
        <f>O180*H180</f>
        <v>0</v>
      </c>
      <c r="Q180" s="181">
        <v>0</v>
      </c>
      <c r="R180" s="181">
        <f>Q180*H180</f>
        <v>0</v>
      </c>
      <c r="S180" s="181">
        <v>0</v>
      </c>
      <c r="T180" s="182">
        <f>S180*H180</f>
        <v>0</v>
      </c>
      <c r="AR180" s="14" t="s">
        <v>113</v>
      </c>
      <c r="AT180" s="14" t="s">
        <v>108</v>
      </c>
      <c r="AU180" s="14" t="s">
        <v>72</v>
      </c>
      <c r="AY180" s="14" t="s">
        <v>114</v>
      </c>
      <c r="BE180" s="183">
        <f>IF(N180="základní",J180,0)</f>
        <v>0</v>
      </c>
      <c r="BF180" s="183">
        <f>IF(N180="snížená",J180,0)</f>
        <v>0</v>
      </c>
      <c r="BG180" s="183">
        <f>IF(N180="zákl. přenesená",J180,0)</f>
        <v>0</v>
      </c>
      <c r="BH180" s="183">
        <f>IF(N180="sníž. přenesená",J180,0)</f>
        <v>0</v>
      </c>
      <c r="BI180" s="183">
        <f>IF(N180="nulová",J180,0)</f>
        <v>0</v>
      </c>
      <c r="BJ180" s="14" t="s">
        <v>77</v>
      </c>
      <c r="BK180" s="183">
        <f>ROUND(I180*H180,2)</f>
        <v>0</v>
      </c>
      <c r="BL180" s="14" t="s">
        <v>113</v>
      </c>
      <c r="BM180" s="14" t="s">
        <v>282</v>
      </c>
    </row>
    <row r="181" s="1" customFormat="1">
      <c r="B181" s="35"/>
      <c r="C181" s="36"/>
      <c r="D181" s="184" t="s">
        <v>116</v>
      </c>
      <c r="E181" s="36"/>
      <c r="F181" s="185" t="s">
        <v>283</v>
      </c>
      <c r="G181" s="36"/>
      <c r="H181" s="36"/>
      <c r="I181" s="128"/>
      <c r="J181" s="36"/>
      <c r="K181" s="36"/>
      <c r="L181" s="40"/>
      <c r="M181" s="186"/>
      <c r="N181" s="76"/>
      <c r="O181" s="76"/>
      <c r="P181" s="76"/>
      <c r="Q181" s="76"/>
      <c r="R181" s="76"/>
      <c r="S181" s="76"/>
      <c r="T181" s="77"/>
      <c r="AT181" s="14" t="s">
        <v>116</v>
      </c>
      <c r="AU181" s="14" t="s">
        <v>72</v>
      </c>
    </row>
    <row r="182" s="8" customFormat="1">
      <c r="B182" s="188"/>
      <c r="C182" s="189"/>
      <c r="D182" s="184" t="s">
        <v>120</v>
      </c>
      <c r="E182" s="190" t="s">
        <v>1</v>
      </c>
      <c r="F182" s="191" t="s">
        <v>284</v>
      </c>
      <c r="G182" s="189"/>
      <c r="H182" s="190" t="s">
        <v>1</v>
      </c>
      <c r="I182" s="192"/>
      <c r="J182" s="189"/>
      <c r="K182" s="189"/>
      <c r="L182" s="193"/>
      <c r="M182" s="194"/>
      <c r="N182" s="195"/>
      <c r="O182" s="195"/>
      <c r="P182" s="195"/>
      <c r="Q182" s="195"/>
      <c r="R182" s="195"/>
      <c r="S182" s="195"/>
      <c r="T182" s="196"/>
      <c r="AT182" s="197" t="s">
        <v>120</v>
      </c>
      <c r="AU182" s="197" t="s">
        <v>72</v>
      </c>
      <c r="AV182" s="8" t="s">
        <v>77</v>
      </c>
      <c r="AW182" s="8" t="s">
        <v>34</v>
      </c>
      <c r="AX182" s="8" t="s">
        <v>72</v>
      </c>
      <c r="AY182" s="197" t="s">
        <v>114</v>
      </c>
    </row>
    <row r="183" s="9" customFormat="1">
      <c r="B183" s="198"/>
      <c r="C183" s="199"/>
      <c r="D183" s="184" t="s">
        <v>120</v>
      </c>
      <c r="E183" s="200" t="s">
        <v>1</v>
      </c>
      <c r="F183" s="201" t="s">
        <v>285</v>
      </c>
      <c r="G183" s="199"/>
      <c r="H183" s="202">
        <v>462</v>
      </c>
      <c r="I183" s="203"/>
      <c r="J183" s="199"/>
      <c r="K183" s="199"/>
      <c r="L183" s="204"/>
      <c r="M183" s="205"/>
      <c r="N183" s="206"/>
      <c r="O183" s="206"/>
      <c r="P183" s="206"/>
      <c r="Q183" s="206"/>
      <c r="R183" s="206"/>
      <c r="S183" s="206"/>
      <c r="T183" s="207"/>
      <c r="AT183" s="208" t="s">
        <v>120</v>
      </c>
      <c r="AU183" s="208" t="s">
        <v>72</v>
      </c>
      <c r="AV183" s="9" t="s">
        <v>81</v>
      </c>
      <c r="AW183" s="9" t="s">
        <v>34</v>
      </c>
      <c r="AX183" s="9" t="s">
        <v>72</v>
      </c>
      <c r="AY183" s="208" t="s">
        <v>114</v>
      </c>
    </row>
    <row r="184" s="8" customFormat="1">
      <c r="B184" s="188"/>
      <c r="C184" s="189"/>
      <c r="D184" s="184" t="s">
        <v>120</v>
      </c>
      <c r="E184" s="190" t="s">
        <v>1</v>
      </c>
      <c r="F184" s="191" t="s">
        <v>286</v>
      </c>
      <c r="G184" s="189"/>
      <c r="H184" s="190" t="s">
        <v>1</v>
      </c>
      <c r="I184" s="192"/>
      <c r="J184" s="189"/>
      <c r="K184" s="189"/>
      <c r="L184" s="193"/>
      <c r="M184" s="194"/>
      <c r="N184" s="195"/>
      <c r="O184" s="195"/>
      <c r="P184" s="195"/>
      <c r="Q184" s="195"/>
      <c r="R184" s="195"/>
      <c r="S184" s="195"/>
      <c r="T184" s="196"/>
      <c r="AT184" s="197" t="s">
        <v>120</v>
      </c>
      <c r="AU184" s="197" t="s">
        <v>72</v>
      </c>
      <c r="AV184" s="8" t="s">
        <v>77</v>
      </c>
      <c r="AW184" s="8" t="s">
        <v>34</v>
      </c>
      <c r="AX184" s="8" t="s">
        <v>72</v>
      </c>
      <c r="AY184" s="197" t="s">
        <v>114</v>
      </c>
    </row>
    <row r="185" s="9" customFormat="1">
      <c r="B185" s="198"/>
      <c r="C185" s="199"/>
      <c r="D185" s="184" t="s">
        <v>120</v>
      </c>
      <c r="E185" s="200" t="s">
        <v>1</v>
      </c>
      <c r="F185" s="201" t="s">
        <v>278</v>
      </c>
      <c r="G185" s="199"/>
      <c r="H185" s="202">
        <v>50</v>
      </c>
      <c r="I185" s="203"/>
      <c r="J185" s="199"/>
      <c r="K185" s="199"/>
      <c r="L185" s="204"/>
      <c r="M185" s="205"/>
      <c r="N185" s="206"/>
      <c r="O185" s="206"/>
      <c r="P185" s="206"/>
      <c r="Q185" s="206"/>
      <c r="R185" s="206"/>
      <c r="S185" s="206"/>
      <c r="T185" s="207"/>
      <c r="AT185" s="208" t="s">
        <v>120</v>
      </c>
      <c r="AU185" s="208" t="s">
        <v>72</v>
      </c>
      <c r="AV185" s="9" t="s">
        <v>81</v>
      </c>
      <c r="AW185" s="9" t="s">
        <v>34</v>
      </c>
      <c r="AX185" s="9" t="s">
        <v>72</v>
      </c>
      <c r="AY185" s="208" t="s">
        <v>114</v>
      </c>
    </row>
    <row r="186" s="10" customFormat="1">
      <c r="B186" s="209"/>
      <c r="C186" s="210"/>
      <c r="D186" s="184" t="s">
        <v>120</v>
      </c>
      <c r="E186" s="211" t="s">
        <v>1</v>
      </c>
      <c r="F186" s="212" t="s">
        <v>125</v>
      </c>
      <c r="G186" s="210"/>
      <c r="H186" s="213">
        <v>512</v>
      </c>
      <c r="I186" s="214"/>
      <c r="J186" s="210"/>
      <c r="K186" s="210"/>
      <c r="L186" s="215"/>
      <c r="M186" s="216"/>
      <c r="N186" s="217"/>
      <c r="O186" s="217"/>
      <c r="P186" s="217"/>
      <c r="Q186" s="217"/>
      <c r="R186" s="217"/>
      <c r="S186" s="217"/>
      <c r="T186" s="218"/>
      <c r="AT186" s="219" t="s">
        <v>120</v>
      </c>
      <c r="AU186" s="219" t="s">
        <v>72</v>
      </c>
      <c r="AV186" s="10" t="s">
        <v>113</v>
      </c>
      <c r="AW186" s="10" t="s">
        <v>34</v>
      </c>
      <c r="AX186" s="10" t="s">
        <v>77</v>
      </c>
      <c r="AY186" s="219" t="s">
        <v>114</v>
      </c>
    </row>
    <row r="187" s="1" customFormat="1" ht="22.5" customHeight="1">
      <c r="B187" s="35"/>
      <c r="C187" s="220" t="s">
        <v>287</v>
      </c>
      <c r="D187" s="220" t="s">
        <v>126</v>
      </c>
      <c r="E187" s="221" t="s">
        <v>288</v>
      </c>
      <c r="F187" s="222" t="s">
        <v>289</v>
      </c>
      <c r="G187" s="223" t="s">
        <v>290</v>
      </c>
      <c r="H187" s="224">
        <v>819.20000000000005</v>
      </c>
      <c r="I187" s="225"/>
      <c r="J187" s="226">
        <f>ROUND(I187*H187,2)</f>
        <v>0</v>
      </c>
      <c r="K187" s="222" t="s">
        <v>291</v>
      </c>
      <c r="L187" s="227"/>
      <c r="M187" s="228" t="s">
        <v>1</v>
      </c>
      <c r="N187" s="229" t="s">
        <v>43</v>
      </c>
      <c r="O187" s="76"/>
      <c r="P187" s="181">
        <f>O187*H187</f>
        <v>0</v>
      </c>
      <c r="Q187" s="181">
        <v>1</v>
      </c>
      <c r="R187" s="181">
        <f>Q187*H187</f>
        <v>819.20000000000005</v>
      </c>
      <c r="S187" s="181">
        <v>0</v>
      </c>
      <c r="T187" s="182">
        <f>S187*H187</f>
        <v>0</v>
      </c>
      <c r="AR187" s="14" t="s">
        <v>129</v>
      </c>
      <c r="AT187" s="14" t="s">
        <v>126</v>
      </c>
      <c r="AU187" s="14" t="s">
        <v>72</v>
      </c>
      <c r="AY187" s="14" t="s">
        <v>114</v>
      </c>
      <c r="BE187" s="183">
        <f>IF(N187="základní",J187,0)</f>
        <v>0</v>
      </c>
      <c r="BF187" s="183">
        <f>IF(N187="snížená",J187,0)</f>
        <v>0</v>
      </c>
      <c r="BG187" s="183">
        <f>IF(N187="zákl. přenesená",J187,0)</f>
        <v>0</v>
      </c>
      <c r="BH187" s="183">
        <f>IF(N187="sníž. přenesená",J187,0)</f>
        <v>0</v>
      </c>
      <c r="BI187" s="183">
        <f>IF(N187="nulová",J187,0)</f>
        <v>0</v>
      </c>
      <c r="BJ187" s="14" t="s">
        <v>77</v>
      </c>
      <c r="BK187" s="183">
        <f>ROUND(I187*H187,2)</f>
        <v>0</v>
      </c>
      <c r="BL187" s="14" t="s">
        <v>113</v>
      </c>
      <c r="BM187" s="14" t="s">
        <v>292</v>
      </c>
    </row>
    <row r="188" s="1" customFormat="1">
      <c r="B188" s="35"/>
      <c r="C188" s="36"/>
      <c r="D188" s="184" t="s">
        <v>116</v>
      </c>
      <c r="E188" s="36"/>
      <c r="F188" s="185" t="s">
        <v>289</v>
      </c>
      <c r="G188" s="36"/>
      <c r="H188" s="36"/>
      <c r="I188" s="128"/>
      <c r="J188" s="36"/>
      <c r="K188" s="36"/>
      <c r="L188" s="40"/>
      <c r="M188" s="186"/>
      <c r="N188" s="76"/>
      <c r="O188" s="76"/>
      <c r="P188" s="76"/>
      <c r="Q188" s="76"/>
      <c r="R188" s="76"/>
      <c r="S188" s="76"/>
      <c r="T188" s="77"/>
      <c r="AT188" s="14" t="s">
        <v>116</v>
      </c>
      <c r="AU188" s="14" t="s">
        <v>72</v>
      </c>
    </row>
    <row r="189" s="9" customFormat="1">
      <c r="B189" s="198"/>
      <c r="C189" s="199"/>
      <c r="D189" s="184" t="s">
        <v>120</v>
      </c>
      <c r="E189" s="200" t="s">
        <v>1</v>
      </c>
      <c r="F189" s="201" t="s">
        <v>293</v>
      </c>
      <c r="G189" s="199"/>
      <c r="H189" s="202">
        <v>819.20000000000005</v>
      </c>
      <c r="I189" s="203"/>
      <c r="J189" s="199"/>
      <c r="K189" s="199"/>
      <c r="L189" s="204"/>
      <c r="M189" s="205"/>
      <c r="N189" s="206"/>
      <c r="O189" s="206"/>
      <c r="P189" s="206"/>
      <c r="Q189" s="206"/>
      <c r="R189" s="206"/>
      <c r="S189" s="206"/>
      <c r="T189" s="207"/>
      <c r="AT189" s="208" t="s">
        <v>120</v>
      </c>
      <c r="AU189" s="208" t="s">
        <v>72</v>
      </c>
      <c r="AV189" s="9" t="s">
        <v>81</v>
      </c>
      <c r="AW189" s="9" t="s">
        <v>34</v>
      </c>
      <c r="AX189" s="9" t="s">
        <v>77</v>
      </c>
      <c r="AY189" s="208" t="s">
        <v>114</v>
      </c>
    </row>
    <row r="190" s="1" customFormat="1" ht="22.5" customHeight="1">
      <c r="B190" s="35"/>
      <c r="C190" s="172" t="s">
        <v>294</v>
      </c>
      <c r="D190" s="172" t="s">
        <v>108</v>
      </c>
      <c r="E190" s="173" t="s">
        <v>295</v>
      </c>
      <c r="F190" s="174" t="s">
        <v>296</v>
      </c>
      <c r="G190" s="175" t="s">
        <v>290</v>
      </c>
      <c r="H190" s="176">
        <v>819.20000000000005</v>
      </c>
      <c r="I190" s="177"/>
      <c r="J190" s="178">
        <f>ROUND(I190*H190,2)</f>
        <v>0</v>
      </c>
      <c r="K190" s="174" t="s">
        <v>112</v>
      </c>
      <c r="L190" s="40"/>
      <c r="M190" s="179" t="s">
        <v>1</v>
      </c>
      <c r="N190" s="180" t="s">
        <v>43</v>
      </c>
      <c r="O190" s="76"/>
      <c r="P190" s="181">
        <f>O190*H190</f>
        <v>0</v>
      </c>
      <c r="Q190" s="181">
        <v>0</v>
      </c>
      <c r="R190" s="181">
        <f>Q190*H190</f>
        <v>0</v>
      </c>
      <c r="S190" s="181">
        <v>0</v>
      </c>
      <c r="T190" s="182">
        <f>S190*H190</f>
        <v>0</v>
      </c>
      <c r="AR190" s="14" t="s">
        <v>113</v>
      </c>
      <c r="AT190" s="14" t="s">
        <v>108</v>
      </c>
      <c r="AU190" s="14" t="s">
        <v>72</v>
      </c>
      <c r="AY190" s="14" t="s">
        <v>114</v>
      </c>
      <c r="BE190" s="183">
        <f>IF(N190="základní",J190,0)</f>
        <v>0</v>
      </c>
      <c r="BF190" s="183">
        <f>IF(N190="snížená",J190,0)</f>
        <v>0</v>
      </c>
      <c r="BG190" s="183">
        <f>IF(N190="zákl. přenesená",J190,0)</f>
        <v>0</v>
      </c>
      <c r="BH190" s="183">
        <f>IF(N190="sníž. přenesená",J190,0)</f>
        <v>0</v>
      </c>
      <c r="BI190" s="183">
        <f>IF(N190="nulová",J190,0)</f>
        <v>0</v>
      </c>
      <c r="BJ190" s="14" t="s">
        <v>77</v>
      </c>
      <c r="BK190" s="183">
        <f>ROUND(I190*H190,2)</f>
        <v>0</v>
      </c>
      <c r="BL190" s="14" t="s">
        <v>113</v>
      </c>
      <c r="BM190" s="14" t="s">
        <v>297</v>
      </c>
    </row>
    <row r="191" s="1" customFormat="1">
      <c r="B191" s="35"/>
      <c r="C191" s="36"/>
      <c r="D191" s="184" t="s">
        <v>116</v>
      </c>
      <c r="E191" s="36"/>
      <c r="F191" s="185" t="s">
        <v>298</v>
      </c>
      <c r="G191" s="36"/>
      <c r="H191" s="36"/>
      <c r="I191" s="128"/>
      <c r="J191" s="36"/>
      <c r="K191" s="36"/>
      <c r="L191" s="40"/>
      <c r="M191" s="186"/>
      <c r="N191" s="76"/>
      <c r="O191" s="76"/>
      <c r="P191" s="76"/>
      <c r="Q191" s="76"/>
      <c r="R191" s="76"/>
      <c r="S191" s="76"/>
      <c r="T191" s="77"/>
      <c r="AT191" s="14" t="s">
        <v>116</v>
      </c>
      <c r="AU191" s="14" t="s">
        <v>72</v>
      </c>
    </row>
    <row r="192" s="8" customFormat="1">
      <c r="B192" s="188"/>
      <c r="C192" s="189"/>
      <c r="D192" s="184" t="s">
        <v>120</v>
      </c>
      <c r="E192" s="190" t="s">
        <v>1</v>
      </c>
      <c r="F192" s="191" t="s">
        <v>299</v>
      </c>
      <c r="G192" s="189"/>
      <c r="H192" s="190" t="s">
        <v>1</v>
      </c>
      <c r="I192" s="192"/>
      <c r="J192" s="189"/>
      <c r="K192" s="189"/>
      <c r="L192" s="193"/>
      <c r="M192" s="194"/>
      <c r="N192" s="195"/>
      <c r="O192" s="195"/>
      <c r="P192" s="195"/>
      <c r="Q192" s="195"/>
      <c r="R192" s="195"/>
      <c r="S192" s="195"/>
      <c r="T192" s="196"/>
      <c r="AT192" s="197" t="s">
        <v>120</v>
      </c>
      <c r="AU192" s="197" t="s">
        <v>72</v>
      </c>
      <c r="AV192" s="8" t="s">
        <v>77</v>
      </c>
      <c r="AW192" s="8" t="s">
        <v>34</v>
      </c>
      <c r="AX192" s="8" t="s">
        <v>72</v>
      </c>
      <c r="AY192" s="197" t="s">
        <v>114</v>
      </c>
    </row>
    <row r="193" s="9" customFormat="1">
      <c r="B193" s="198"/>
      <c r="C193" s="199"/>
      <c r="D193" s="184" t="s">
        <v>120</v>
      </c>
      <c r="E193" s="200" t="s">
        <v>1</v>
      </c>
      <c r="F193" s="201" t="s">
        <v>293</v>
      </c>
      <c r="G193" s="199"/>
      <c r="H193" s="202">
        <v>819.20000000000005</v>
      </c>
      <c r="I193" s="203"/>
      <c r="J193" s="199"/>
      <c r="K193" s="199"/>
      <c r="L193" s="204"/>
      <c r="M193" s="205"/>
      <c r="N193" s="206"/>
      <c r="O193" s="206"/>
      <c r="P193" s="206"/>
      <c r="Q193" s="206"/>
      <c r="R193" s="206"/>
      <c r="S193" s="206"/>
      <c r="T193" s="207"/>
      <c r="AT193" s="208" t="s">
        <v>120</v>
      </c>
      <c r="AU193" s="208" t="s">
        <v>72</v>
      </c>
      <c r="AV193" s="9" t="s">
        <v>81</v>
      </c>
      <c r="AW193" s="9" t="s">
        <v>34</v>
      </c>
      <c r="AX193" s="9" t="s">
        <v>77</v>
      </c>
      <c r="AY193" s="208" t="s">
        <v>114</v>
      </c>
    </row>
    <row r="194" s="1" customFormat="1" ht="22.5" customHeight="1">
      <c r="B194" s="35"/>
      <c r="C194" s="172" t="s">
        <v>300</v>
      </c>
      <c r="D194" s="172" t="s">
        <v>108</v>
      </c>
      <c r="E194" s="173" t="s">
        <v>301</v>
      </c>
      <c r="F194" s="174" t="s">
        <v>302</v>
      </c>
      <c r="G194" s="175" t="s">
        <v>149</v>
      </c>
      <c r="H194" s="176">
        <v>6</v>
      </c>
      <c r="I194" s="177"/>
      <c r="J194" s="178">
        <f>ROUND(I194*H194,2)</f>
        <v>0</v>
      </c>
      <c r="K194" s="174" t="s">
        <v>112</v>
      </c>
      <c r="L194" s="40"/>
      <c r="M194" s="179" t="s">
        <v>1</v>
      </c>
      <c r="N194" s="180" t="s">
        <v>43</v>
      </c>
      <c r="O194" s="76"/>
      <c r="P194" s="181">
        <f>O194*H194</f>
        <v>0</v>
      </c>
      <c r="Q194" s="181">
        <v>0</v>
      </c>
      <c r="R194" s="181">
        <f>Q194*H194</f>
        <v>0</v>
      </c>
      <c r="S194" s="181">
        <v>0</v>
      </c>
      <c r="T194" s="182">
        <f>S194*H194</f>
        <v>0</v>
      </c>
      <c r="AR194" s="14" t="s">
        <v>113</v>
      </c>
      <c r="AT194" s="14" t="s">
        <v>108</v>
      </c>
      <c r="AU194" s="14" t="s">
        <v>72</v>
      </c>
      <c r="AY194" s="14" t="s">
        <v>114</v>
      </c>
      <c r="BE194" s="183">
        <f>IF(N194="základní",J194,0)</f>
        <v>0</v>
      </c>
      <c r="BF194" s="183">
        <f>IF(N194="snížená",J194,0)</f>
        <v>0</v>
      </c>
      <c r="BG194" s="183">
        <f>IF(N194="zákl. přenesená",J194,0)</f>
        <v>0</v>
      </c>
      <c r="BH194" s="183">
        <f>IF(N194="sníž. přenesená",J194,0)</f>
        <v>0</v>
      </c>
      <c r="BI194" s="183">
        <f>IF(N194="nulová",J194,0)</f>
        <v>0</v>
      </c>
      <c r="BJ194" s="14" t="s">
        <v>77</v>
      </c>
      <c r="BK194" s="183">
        <f>ROUND(I194*H194,2)</f>
        <v>0</v>
      </c>
      <c r="BL194" s="14" t="s">
        <v>113</v>
      </c>
      <c r="BM194" s="14" t="s">
        <v>303</v>
      </c>
    </row>
    <row r="195" s="1" customFormat="1">
      <c r="B195" s="35"/>
      <c r="C195" s="36"/>
      <c r="D195" s="184" t="s">
        <v>116</v>
      </c>
      <c r="E195" s="36"/>
      <c r="F195" s="185" t="s">
        <v>304</v>
      </c>
      <c r="G195" s="36"/>
      <c r="H195" s="36"/>
      <c r="I195" s="128"/>
      <c r="J195" s="36"/>
      <c r="K195" s="36"/>
      <c r="L195" s="40"/>
      <c r="M195" s="186"/>
      <c r="N195" s="76"/>
      <c r="O195" s="76"/>
      <c r="P195" s="76"/>
      <c r="Q195" s="76"/>
      <c r="R195" s="76"/>
      <c r="S195" s="76"/>
      <c r="T195" s="77"/>
      <c r="AT195" s="14" t="s">
        <v>116</v>
      </c>
      <c r="AU195" s="14" t="s">
        <v>72</v>
      </c>
    </row>
    <row r="196" s="8" customFormat="1">
      <c r="B196" s="188"/>
      <c r="C196" s="189"/>
      <c r="D196" s="184" t="s">
        <v>120</v>
      </c>
      <c r="E196" s="190" t="s">
        <v>1</v>
      </c>
      <c r="F196" s="191" t="s">
        <v>305</v>
      </c>
      <c r="G196" s="189"/>
      <c r="H196" s="190" t="s">
        <v>1</v>
      </c>
      <c r="I196" s="192"/>
      <c r="J196" s="189"/>
      <c r="K196" s="189"/>
      <c r="L196" s="193"/>
      <c r="M196" s="194"/>
      <c r="N196" s="195"/>
      <c r="O196" s="195"/>
      <c r="P196" s="195"/>
      <c r="Q196" s="195"/>
      <c r="R196" s="195"/>
      <c r="S196" s="195"/>
      <c r="T196" s="196"/>
      <c r="AT196" s="197" t="s">
        <v>120</v>
      </c>
      <c r="AU196" s="197" t="s">
        <v>72</v>
      </c>
      <c r="AV196" s="8" t="s">
        <v>77</v>
      </c>
      <c r="AW196" s="8" t="s">
        <v>34</v>
      </c>
      <c r="AX196" s="8" t="s">
        <v>72</v>
      </c>
      <c r="AY196" s="197" t="s">
        <v>114</v>
      </c>
    </row>
    <row r="197" s="9" customFormat="1">
      <c r="B197" s="198"/>
      <c r="C197" s="199"/>
      <c r="D197" s="184" t="s">
        <v>120</v>
      </c>
      <c r="E197" s="200" t="s">
        <v>1</v>
      </c>
      <c r="F197" s="201" t="s">
        <v>146</v>
      </c>
      <c r="G197" s="199"/>
      <c r="H197" s="202">
        <v>6</v>
      </c>
      <c r="I197" s="203"/>
      <c r="J197" s="199"/>
      <c r="K197" s="199"/>
      <c r="L197" s="204"/>
      <c r="M197" s="205"/>
      <c r="N197" s="206"/>
      <c r="O197" s="206"/>
      <c r="P197" s="206"/>
      <c r="Q197" s="206"/>
      <c r="R197" s="206"/>
      <c r="S197" s="206"/>
      <c r="T197" s="207"/>
      <c r="AT197" s="208" t="s">
        <v>120</v>
      </c>
      <c r="AU197" s="208" t="s">
        <v>72</v>
      </c>
      <c r="AV197" s="9" t="s">
        <v>81</v>
      </c>
      <c r="AW197" s="9" t="s">
        <v>34</v>
      </c>
      <c r="AX197" s="9" t="s">
        <v>77</v>
      </c>
      <c r="AY197" s="208" t="s">
        <v>114</v>
      </c>
    </row>
    <row r="198" s="1" customFormat="1" ht="22.5" customHeight="1">
      <c r="B198" s="35"/>
      <c r="C198" s="172" t="s">
        <v>306</v>
      </c>
      <c r="D198" s="172" t="s">
        <v>108</v>
      </c>
      <c r="E198" s="173" t="s">
        <v>307</v>
      </c>
      <c r="F198" s="174" t="s">
        <v>308</v>
      </c>
      <c r="G198" s="175" t="s">
        <v>149</v>
      </c>
      <c r="H198" s="176">
        <v>6</v>
      </c>
      <c r="I198" s="177"/>
      <c r="J198" s="178">
        <f>ROUND(I198*H198,2)</f>
        <v>0</v>
      </c>
      <c r="K198" s="174" t="s">
        <v>112</v>
      </c>
      <c r="L198" s="40"/>
      <c r="M198" s="179" t="s">
        <v>1</v>
      </c>
      <c r="N198" s="180" t="s">
        <v>43</v>
      </c>
      <c r="O198" s="76"/>
      <c r="P198" s="181">
        <f>O198*H198</f>
        <v>0</v>
      </c>
      <c r="Q198" s="181">
        <v>0</v>
      </c>
      <c r="R198" s="181">
        <f>Q198*H198</f>
        <v>0</v>
      </c>
      <c r="S198" s="181">
        <v>0</v>
      </c>
      <c r="T198" s="182">
        <f>S198*H198</f>
        <v>0</v>
      </c>
      <c r="AR198" s="14" t="s">
        <v>113</v>
      </c>
      <c r="AT198" s="14" t="s">
        <v>108</v>
      </c>
      <c r="AU198" s="14" t="s">
        <v>72</v>
      </c>
      <c r="AY198" s="14" t="s">
        <v>114</v>
      </c>
      <c r="BE198" s="183">
        <f>IF(N198="základní",J198,0)</f>
        <v>0</v>
      </c>
      <c r="BF198" s="183">
        <f>IF(N198="snížená",J198,0)</f>
        <v>0</v>
      </c>
      <c r="BG198" s="183">
        <f>IF(N198="zákl. přenesená",J198,0)</f>
        <v>0</v>
      </c>
      <c r="BH198" s="183">
        <f>IF(N198="sníž. přenesená",J198,0)</f>
        <v>0</v>
      </c>
      <c r="BI198" s="183">
        <f>IF(N198="nulová",J198,0)</f>
        <v>0</v>
      </c>
      <c r="BJ198" s="14" t="s">
        <v>77</v>
      </c>
      <c r="BK198" s="183">
        <f>ROUND(I198*H198,2)</f>
        <v>0</v>
      </c>
      <c r="BL198" s="14" t="s">
        <v>113</v>
      </c>
      <c r="BM198" s="14" t="s">
        <v>309</v>
      </c>
    </row>
    <row r="199" s="1" customFormat="1">
      <c r="B199" s="35"/>
      <c r="C199" s="36"/>
      <c r="D199" s="184" t="s">
        <v>116</v>
      </c>
      <c r="E199" s="36"/>
      <c r="F199" s="185" t="s">
        <v>310</v>
      </c>
      <c r="G199" s="36"/>
      <c r="H199" s="36"/>
      <c r="I199" s="128"/>
      <c r="J199" s="36"/>
      <c r="K199" s="36"/>
      <c r="L199" s="40"/>
      <c r="M199" s="186"/>
      <c r="N199" s="76"/>
      <c r="O199" s="76"/>
      <c r="P199" s="76"/>
      <c r="Q199" s="76"/>
      <c r="R199" s="76"/>
      <c r="S199" s="76"/>
      <c r="T199" s="77"/>
      <c r="AT199" s="14" t="s">
        <v>116</v>
      </c>
      <c r="AU199" s="14" t="s">
        <v>72</v>
      </c>
    </row>
    <row r="200" s="8" customFormat="1">
      <c r="B200" s="188"/>
      <c r="C200" s="189"/>
      <c r="D200" s="184" t="s">
        <v>120</v>
      </c>
      <c r="E200" s="190" t="s">
        <v>1</v>
      </c>
      <c r="F200" s="191" t="s">
        <v>305</v>
      </c>
      <c r="G200" s="189"/>
      <c r="H200" s="190" t="s">
        <v>1</v>
      </c>
      <c r="I200" s="192"/>
      <c r="J200" s="189"/>
      <c r="K200" s="189"/>
      <c r="L200" s="193"/>
      <c r="M200" s="194"/>
      <c r="N200" s="195"/>
      <c r="O200" s="195"/>
      <c r="P200" s="195"/>
      <c r="Q200" s="195"/>
      <c r="R200" s="195"/>
      <c r="S200" s="195"/>
      <c r="T200" s="196"/>
      <c r="AT200" s="197" t="s">
        <v>120</v>
      </c>
      <c r="AU200" s="197" t="s">
        <v>72</v>
      </c>
      <c r="AV200" s="8" t="s">
        <v>77</v>
      </c>
      <c r="AW200" s="8" t="s">
        <v>34</v>
      </c>
      <c r="AX200" s="8" t="s">
        <v>72</v>
      </c>
      <c r="AY200" s="197" t="s">
        <v>114</v>
      </c>
    </row>
    <row r="201" s="9" customFormat="1">
      <c r="B201" s="198"/>
      <c r="C201" s="199"/>
      <c r="D201" s="184" t="s">
        <v>120</v>
      </c>
      <c r="E201" s="200" t="s">
        <v>1</v>
      </c>
      <c r="F201" s="201" t="s">
        <v>146</v>
      </c>
      <c r="G201" s="199"/>
      <c r="H201" s="202">
        <v>6</v>
      </c>
      <c r="I201" s="203"/>
      <c r="J201" s="199"/>
      <c r="K201" s="199"/>
      <c r="L201" s="204"/>
      <c r="M201" s="205"/>
      <c r="N201" s="206"/>
      <c r="O201" s="206"/>
      <c r="P201" s="206"/>
      <c r="Q201" s="206"/>
      <c r="R201" s="206"/>
      <c r="S201" s="206"/>
      <c r="T201" s="207"/>
      <c r="AT201" s="208" t="s">
        <v>120</v>
      </c>
      <c r="AU201" s="208" t="s">
        <v>72</v>
      </c>
      <c r="AV201" s="9" t="s">
        <v>81</v>
      </c>
      <c r="AW201" s="9" t="s">
        <v>34</v>
      </c>
      <c r="AX201" s="9" t="s">
        <v>77</v>
      </c>
      <c r="AY201" s="208" t="s">
        <v>114</v>
      </c>
    </row>
    <row r="202" s="1" customFormat="1" ht="22.5" customHeight="1">
      <c r="B202" s="35"/>
      <c r="C202" s="172" t="s">
        <v>311</v>
      </c>
      <c r="D202" s="172" t="s">
        <v>108</v>
      </c>
      <c r="E202" s="173" t="s">
        <v>312</v>
      </c>
      <c r="F202" s="174" t="s">
        <v>313</v>
      </c>
      <c r="G202" s="175" t="s">
        <v>149</v>
      </c>
      <c r="H202" s="176">
        <v>16.800000000000001</v>
      </c>
      <c r="I202" s="177"/>
      <c r="J202" s="178">
        <f>ROUND(I202*H202,2)</f>
        <v>0</v>
      </c>
      <c r="K202" s="174" t="s">
        <v>112</v>
      </c>
      <c r="L202" s="40"/>
      <c r="M202" s="179" t="s">
        <v>1</v>
      </c>
      <c r="N202" s="180" t="s">
        <v>43</v>
      </c>
      <c r="O202" s="76"/>
      <c r="P202" s="181">
        <f>O202*H202</f>
        <v>0</v>
      </c>
      <c r="Q202" s="181">
        <v>0</v>
      </c>
      <c r="R202" s="181">
        <f>Q202*H202</f>
        <v>0</v>
      </c>
      <c r="S202" s="181">
        <v>0</v>
      </c>
      <c r="T202" s="182">
        <f>S202*H202</f>
        <v>0</v>
      </c>
      <c r="AR202" s="14" t="s">
        <v>113</v>
      </c>
      <c r="AT202" s="14" t="s">
        <v>108</v>
      </c>
      <c r="AU202" s="14" t="s">
        <v>72</v>
      </c>
      <c r="AY202" s="14" t="s">
        <v>114</v>
      </c>
      <c r="BE202" s="183">
        <f>IF(N202="základní",J202,0)</f>
        <v>0</v>
      </c>
      <c r="BF202" s="183">
        <f>IF(N202="snížená",J202,0)</f>
        <v>0</v>
      </c>
      <c r="BG202" s="183">
        <f>IF(N202="zákl. přenesená",J202,0)</f>
        <v>0</v>
      </c>
      <c r="BH202" s="183">
        <f>IF(N202="sníž. přenesená",J202,0)</f>
        <v>0</v>
      </c>
      <c r="BI202" s="183">
        <f>IF(N202="nulová",J202,0)</f>
        <v>0</v>
      </c>
      <c r="BJ202" s="14" t="s">
        <v>77</v>
      </c>
      <c r="BK202" s="183">
        <f>ROUND(I202*H202,2)</f>
        <v>0</v>
      </c>
      <c r="BL202" s="14" t="s">
        <v>113</v>
      </c>
      <c r="BM202" s="14" t="s">
        <v>314</v>
      </c>
    </row>
    <row r="203" s="1" customFormat="1">
      <c r="B203" s="35"/>
      <c r="C203" s="36"/>
      <c r="D203" s="184" t="s">
        <v>116</v>
      </c>
      <c r="E203" s="36"/>
      <c r="F203" s="185" t="s">
        <v>315</v>
      </c>
      <c r="G203" s="36"/>
      <c r="H203" s="36"/>
      <c r="I203" s="128"/>
      <c r="J203" s="36"/>
      <c r="K203" s="36"/>
      <c r="L203" s="40"/>
      <c r="M203" s="186"/>
      <c r="N203" s="76"/>
      <c r="O203" s="76"/>
      <c r="P203" s="76"/>
      <c r="Q203" s="76"/>
      <c r="R203" s="76"/>
      <c r="S203" s="76"/>
      <c r="T203" s="77"/>
      <c r="AT203" s="14" t="s">
        <v>116</v>
      </c>
      <c r="AU203" s="14" t="s">
        <v>72</v>
      </c>
    </row>
    <row r="204" s="8" customFormat="1">
      <c r="B204" s="188"/>
      <c r="C204" s="189"/>
      <c r="D204" s="184" t="s">
        <v>120</v>
      </c>
      <c r="E204" s="190" t="s">
        <v>1</v>
      </c>
      <c r="F204" s="191" t="s">
        <v>316</v>
      </c>
      <c r="G204" s="189"/>
      <c r="H204" s="190" t="s">
        <v>1</v>
      </c>
      <c r="I204" s="192"/>
      <c r="J204" s="189"/>
      <c r="K204" s="189"/>
      <c r="L204" s="193"/>
      <c r="M204" s="194"/>
      <c r="N204" s="195"/>
      <c r="O204" s="195"/>
      <c r="P204" s="195"/>
      <c r="Q204" s="195"/>
      <c r="R204" s="195"/>
      <c r="S204" s="195"/>
      <c r="T204" s="196"/>
      <c r="AT204" s="197" t="s">
        <v>120</v>
      </c>
      <c r="AU204" s="197" t="s">
        <v>72</v>
      </c>
      <c r="AV204" s="8" t="s">
        <v>77</v>
      </c>
      <c r="AW204" s="8" t="s">
        <v>34</v>
      </c>
      <c r="AX204" s="8" t="s">
        <v>72</v>
      </c>
      <c r="AY204" s="197" t="s">
        <v>114</v>
      </c>
    </row>
    <row r="205" s="9" customFormat="1">
      <c r="B205" s="198"/>
      <c r="C205" s="199"/>
      <c r="D205" s="184" t="s">
        <v>120</v>
      </c>
      <c r="E205" s="200" t="s">
        <v>1</v>
      </c>
      <c r="F205" s="201" t="s">
        <v>317</v>
      </c>
      <c r="G205" s="199"/>
      <c r="H205" s="202">
        <v>8.4000000000000004</v>
      </c>
      <c r="I205" s="203"/>
      <c r="J205" s="199"/>
      <c r="K205" s="199"/>
      <c r="L205" s="204"/>
      <c r="M205" s="205"/>
      <c r="N205" s="206"/>
      <c r="O205" s="206"/>
      <c r="P205" s="206"/>
      <c r="Q205" s="206"/>
      <c r="R205" s="206"/>
      <c r="S205" s="206"/>
      <c r="T205" s="207"/>
      <c r="AT205" s="208" t="s">
        <v>120</v>
      </c>
      <c r="AU205" s="208" t="s">
        <v>72</v>
      </c>
      <c r="AV205" s="9" t="s">
        <v>81</v>
      </c>
      <c r="AW205" s="9" t="s">
        <v>34</v>
      </c>
      <c r="AX205" s="9" t="s">
        <v>72</v>
      </c>
      <c r="AY205" s="208" t="s">
        <v>114</v>
      </c>
    </row>
    <row r="206" s="8" customFormat="1">
      <c r="B206" s="188"/>
      <c r="C206" s="189"/>
      <c r="D206" s="184" t="s">
        <v>120</v>
      </c>
      <c r="E206" s="190" t="s">
        <v>1</v>
      </c>
      <c r="F206" s="191" t="s">
        <v>318</v>
      </c>
      <c r="G206" s="189"/>
      <c r="H206" s="190" t="s">
        <v>1</v>
      </c>
      <c r="I206" s="192"/>
      <c r="J206" s="189"/>
      <c r="K206" s="189"/>
      <c r="L206" s="193"/>
      <c r="M206" s="194"/>
      <c r="N206" s="195"/>
      <c r="O206" s="195"/>
      <c r="P206" s="195"/>
      <c r="Q206" s="195"/>
      <c r="R206" s="195"/>
      <c r="S206" s="195"/>
      <c r="T206" s="196"/>
      <c r="AT206" s="197" t="s">
        <v>120</v>
      </c>
      <c r="AU206" s="197" t="s">
        <v>72</v>
      </c>
      <c r="AV206" s="8" t="s">
        <v>77</v>
      </c>
      <c r="AW206" s="8" t="s">
        <v>34</v>
      </c>
      <c r="AX206" s="8" t="s">
        <v>72</v>
      </c>
      <c r="AY206" s="197" t="s">
        <v>114</v>
      </c>
    </row>
    <row r="207" s="9" customFormat="1">
      <c r="B207" s="198"/>
      <c r="C207" s="199"/>
      <c r="D207" s="184" t="s">
        <v>120</v>
      </c>
      <c r="E207" s="200" t="s">
        <v>1</v>
      </c>
      <c r="F207" s="201" t="s">
        <v>317</v>
      </c>
      <c r="G207" s="199"/>
      <c r="H207" s="202">
        <v>8.4000000000000004</v>
      </c>
      <c r="I207" s="203"/>
      <c r="J207" s="199"/>
      <c r="K207" s="199"/>
      <c r="L207" s="204"/>
      <c r="M207" s="205"/>
      <c r="N207" s="206"/>
      <c r="O207" s="206"/>
      <c r="P207" s="206"/>
      <c r="Q207" s="206"/>
      <c r="R207" s="206"/>
      <c r="S207" s="206"/>
      <c r="T207" s="207"/>
      <c r="AT207" s="208" t="s">
        <v>120</v>
      </c>
      <c r="AU207" s="208" t="s">
        <v>72</v>
      </c>
      <c r="AV207" s="9" t="s">
        <v>81</v>
      </c>
      <c r="AW207" s="9" t="s">
        <v>34</v>
      </c>
      <c r="AX207" s="9" t="s">
        <v>72</v>
      </c>
      <c r="AY207" s="208" t="s">
        <v>114</v>
      </c>
    </row>
    <row r="208" s="10" customFormat="1">
      <c r="B208" s="209"/>
      <c r="C208" s="210"/>
      <c r="D208" s="184" t="s">
        <v>120</v>
      </c>
      <c r="E208" s="211" t="s">
        <v>1</v>
      </c>
      <c r="F208" s="212" t="s">
        <v>125</v>
      </c>
      <c r="G208" s="210"/>
      <c r="H208" s="213">
        <v>16.800000000000001</v>
      </c>
      <c r="I208" s="214"/>
      <c r="J208" s="210"/>
      <c r="K208" s="210"/>
      <c r="L208" s="215"/>
      <c r="M208" s="216"/>
      <c r="N208" s="217"/>
      <c r="O208" s="217"/>
      <c r="P208" s="217"/>
      <c r="Q208" s="217"/>
      <c r="R208" s="217"/>
      <c r="S208" s="217"/>
      <c r="T208" s="218"/>
      <c r="AT208" s="219" t="s">
        <v>120</v>
      </c>
      <c r="AU208" s="219" t="s">
        <v>72</v>
      </c>
      <c r="AV208" s="10" t="s">
        <v>113</v>
      </c>
      <c r="AW208" s="10" t="s">
        <v>34</v>
      </c>
      <c r="AX208" s="10" t="s">
        <v>77</v>
      </c>
      <c r="AY208" s="219" t="s">
        <v>114</v>
      </c>
    </row>
    <row r="209" s="1" customFormat="1" ht="22.5" customHeight="1">
      <c r="B209" s="35"/>
      <c r="C209" s="172" t="s">
        <v>319</v>
      </c>
      <c r="D209" s="172" t="s">
        <v>108</v>
      </c>
      <c r="E209" s="173" t="s">
        <v>320</v>
      </c>
      <c r="F209" s="174" t="s">
        <v>321</v>
      </c>
      <c r="G209" s="175" t="s">
        <v>149</v>
      </c>
      <c r="H209" s="176">
        <v>16.800000000000001</v>
      </c>
      <c r="I209" s="177"/>
      <c r="J209" s="178">
        <f>ROUND(I209*H209,2)</f>
        <v>0</v>
      </c>
      <c r="K209" s="174" t="s">
        <v>112</v>
      </c>
      <c r="L209" s="40"/>
      <c r="M209" s="179" t="s">
        <v>1</v>
      </c>
      <c r="N209" s="180" t="s">
        <v>43</v>
      </c>
      <c r="O209" s="76"/>
      <c r="P209" s="181">
        <f>O209*H209</f>
        <v>0</v>
      </c>
      <c r="Q209" s="181">
        <v>0</v>
      </c>
      <c r="R209" s="181">
        <f>Q209*H209</f>
        <v>0</v>
      </c>
      <c r="S209" s="181">
        <v>0</v>
      </c>
      <c r="T209" s="182">
        <f>S209*H209</f>
        <v>0</v>
      </c>
      <c r="AR209" s="14" t="s">
        <v>113</v>
      </c>
      <c r="AT209" s="14" t="s">
        <v>108</v>
      </c>
      <c r="AU209" s="14" t="s">
        <v>72</v>
      </c>
      <c r="AY209" s="14" t="s">
        <v>114</v>
      </c>
      <c r="BE209" s="183">
        <f>IF(N209="základní",J209,0)</f>
        <v>0</v>
      </c>
      <c r="BF209" s="183">
        <f>IF(N209="snížená",J209,0)</f>
        <v>0</v>
      </c>
      <c r="BG209" s="183">
        <f>IF(N209="zákl. přenesená",J209,0)</f>
        <v>0</v>
      </c>
      <c r="BH209" s="183">
        <f>IF(N209="sníž. přenesená",J209,0)</f>
        <v>0</v>
      </c>
      <c r="BI209" s="183">
        <f>IF(N209="nulová",J209,0)</f>
        <v>0</v>
      </c>
      <c r="BJ209" s="14" t="s">
        <v>77</v>
      </c>
      <c r="BK209" s="183">
        <f>ROUND(I209*H209,2)</f>
        <v>0</v>
      </c>
      <c r="BL209" s="14" t="s">
        <v>113</v>
      </c>
      <c r="BM209" s="14" t="s">
        <v>322</v>
      </c>
    </row>
    <row r="210" s="1" customFormat="1">
      <c r="B210" s="35"/>
      <c r="C210" s="36"/>
      <c r="D210" s="184" t="s">
        <v>116</v>
      </c>
      <c r="E210" s="36"/>
      <c r="F210" s="185" t="s">
        <v>323</v>
      </c>
      <c r="G210" s="36"/>
      <c r="H210" s="36"/>
      <c r="I210" s="128"/>
      <c r="J210" s="36"/>
      <c r="K210" s="36"/>
      <c r="L210" s="40"/>
      <c r="M210" s="186"/>
      <c r="N210" s="76"/>
      <c r="O210" s="76"/>
      <c r="P210" s="76"/>
      <c r="Q210" s="76"/>
      <c r="R210" s="76"/>
      <c r="S210" s="76"/>
      <c r="T210" s="77"/>
      <c r="AT210" s="14" t="s">
        <v>116</v>
      </c>
      <c r="AU210" s="14" t="s">
        <v>72</v>
      </c>
    </row>
    <row r="211" s="8" customFormat="1">
      <c r="B211" s="188"/>
      <c r="C211" s="189"/>
      <c r="D211" s="184" t="s">
        <v>120</v>
      </c>
      <c r="E211" s="190" t="s">
        <v>1</v>
      </c>
      <c r="F211" s="191" t="s">
        <v>316</v>
      </c>
      <c r="G211" s="189"/>
      <c r="H211" s="190" t="s">
        <v>1</v>
      </c>
      <c r="I211" s="192"/>
      <c r="J211" s="189"/>
      <c r="K211" s="189"/>
      <c r="L211" s="193"/>
      <c r="M211" s="194"/>
      <c r="N211" s="195"/>
      <c r="O211" s="195"/>
      <c r="P211" s="195"/>
      <c r="Q211" s="195"/>
      <c r="R211" s="195"/>
      <c r="S211" s="195"/>
      <c r="T211" s="196"/>
      <c r="AT211" s="197" t="s">
        <v>120</v>
      </c>
      <c r="AU211" s="197" t="s">
        <v>72</v>
      </c>
      <c r="AV211" s="8" t="s">
        <v>77</v>
      </c>
      <c r="AW211" s="8" t="s">
        <v>34</v>
      </c>
      <c r="AX211" s="8" t="s">
        <v>72</v>
      </c>
      <c r="AY211" s="197" t="s">
        <v>114</v>
      </c>
    </row>
    <row r="212" s="9" customFormat="1">
      <c r="B212" s="198"/>
      <c r="C212" s="199"/>
      <c r="D212" s="184" t="s">
        <v>120</v>
      </c>
      <c r="E212" s="200" t="s">
        <v>1</v>
      </c>
      <c r="F212" s="201" t="s">
        <v>317</v>
      </c>
      <c r="G212" s="199"/>
      <c r="H212" s="202">
        <v>8.4000000000000004</v>
      </c>
      <c r="I212" s="203"/>
      <c r="J212" s="199"/>
      <c r="K212" s="199"/>
      <c r="L212" s="204"/>
      <c r="M212" s="205"/>
      <c r="N212" s="206"/>
      <c r="O212" s="206"/>
      <c r="P212" s="206"/>
      <c r="Q212" s="206"/>
      <c r="R212" s="206"/>
      <c r="S212" s="206"/>
      <c r="T212" s="207"/>
      <c r="AT212" s="208" t="s">
        <v>120</v>
      </c>
      <c r="AU212" s="208" t="s">
        <v>72</v>
      </c>
      <c r="AV212" s="9" t="s">
        <v>81</v>
      </c>
      <c r="AW212" s="9" t="s">
        <v>34</v>
      </c>
      <c r="AX212" s="9" t="s">
        <v>72</v>
      </c>
      <c r="AY212" s="208" t="s">
        <v>114</v>
      </c>
    </row>
    <row r="213" s="8" customFormat="1">
      <c r="B213" s="188"/>
      <c r="C213" s="189"/>
      <c r="D213" s="184" t="s">
        <v>120</v>
      </c>
      <c r="E213" s="190" t="s">
        <v>1</v>
      </c>
      <c r="F213" s="191" t="s">
        <v>318</v>
      </c>
      <c r="G213" s="189"/>
      <c r="H213" s="190" t="s">
        <v>1</v>
      </c>
      <c r="I213" s="192"/>
      <c r="J213" s="189"/>
      <c r="K213" s="189"/>
      <c r="L213" s="193"/>
      <c r="M213" s="194"/>
      <c r="N213" s="195"/>
      <c r="O213" s="195"/>
      <c r="P213" s="195"/>
      <c r="Q213" s="195"/>
      <c r="R213" s="195"/>
      <c r="S213" s="195"/>
      <c r="T213" s="196"/>
      <c r="AT213" s="197" t="s">
        <v>120</v>
      </c>
      <c r="AU213" s="197" t="s">
        <v>72</v>
      </c>
      <c r="AV213" s="8" t="s">
        <v>77</v>
      </c>
      <c r="AW213" s="8" t="s">
        <v>34</v>
      </c>
      <c r="AX213" s="8" t="s">
        <v>72</v>
      </c>
      <c r="AY213" s="197" t="s">
        <v>114</v>
      </c>
    </row>
    <row r="214" s="9" customFormat="1">
      <c r="B214" s="198"/>
      <c r="C214" s="199"/>
      <c r="D214" s="184" t="s">
        <v>120</v>
      </c>
      <c r="E214" s="200" t="s">
        <v>1</v>
      </c>
      <c r="F214" s="201" t="s">
        <v>317</v>
      </c>
      <c r="G214" s="199"/>
      <c r="H214" s="202">
        <v>8.4000000000000004</v>
      </c>
      <c r="I214" s="203"/>
      <c r="J214" s="199"/>
      <c r="K214" s="199"/>
      <c r="L214" s="204"/>
      <c r="M214" s="205"/>
      <c r="N214" s="206"/>
      <c r="O214" s="206"/>
      <c r="P214" s="206"/>
      <c r="Q214" s="206"/>
      <c r="R214" s="206"/>
      <c r="S214" s="206"/>
      <c r="T214" s="207"/>
      <c r="AT214" s="208" t="s">
        <v>120</v>
      </c>
      <c r="AU214" s="208" t="s">
        <v>72</v>
      </c>
      <c r="AV214" s="9" t="s">
        <v>81</v>
      </c>
      <c r="AW214" s="9" t="s">
        <v>34</v>
      </c>
      <c r="AX214" s="9" t="s">
        <v>72</v>
      </c>
      <c r="AY214" s="208" t="s">
        <v>114</v>
      </c>
    </row>
    <row r="215" s="10" customFormat="1">
      <c r="B215" s="209"/>
      <c r="C215" s="210"/>
      <c r="D215" s="184" t="s">
        <v>120</v>
      </c>
      <c r="E215" s="211" t="s">
        <v>1</v>
      </c>
      <c r="F215" s="212" t="s">
        <v>125</v>
      </c>
      <c r="G215" s="210"/>
      <c r="H215" s="213">
        <v>16.800000000000001</v>
      </c>
      <c r="I215" s="214"/>
      <c r="J215" s="210"/>
      <c r="K215" s="210"/>
      <c r="L215" s="215"/>
      <c r="M215" s="216"/>
      <c r="N215" s="217"/>
      <c r="O215" s="217"/>
      <c r="P215" s="217"/>
      <c r="Q215" s="217"/>
      <c r="R215" s="217"/>
      <c r="S215" s="217"/>
      <c r="T215" s="218"/>
      <c r="AT215" s="219" t="s">
        <v>120</v>
      </c>
      <c r="AU215" s="219" t="s">
        <v>72</v>
      </c>
      <c r="AV215" s="10" t="s">
        <v>113</v>
      </c>
      <c r="AW215" s="10" t="s">
        <v>34</v>
      </c>
      <c r="AX215" s="10" t="s">
        <v>77</v>
      </c>
      <c r="AY215" s="219" t="s">
        <v>114</v>
      </c>
    </row>
    <row r="216" s="1" customFormat="1" ht="22.5" customHeight="1">
      <c r="B216" s="35"/>
      <c r="C216" s="220" t="s">
        <v>324</v>
      </c>
      <c r="D216" s="220" t="s">
        <v>126</v>
      </c>
      <c r="E216" s="221" t="s">
        <v>325</v>
      </c>
      <c r="F216" s="222" t="s">
        <v>326</v>
      </c>
      <c r="G216" s="223" t="s">
        <v>111</v>
      </c>
      <c r="H216" s="224">
        <v>28</v>
      </c>
      <c r="I216" s="225"/>
      <c r="J216" s="226">
        <f>ROUND(I216*H216,2)</f>
        <v>0</v>
      </c>
      <c r="K216" s="222" t="s">
        <v>112</v>
      </c>
      <c r="L216" s="227"/>
      <c r="M216" s="228" t="s">
        <v>1</v>
      </c>
      <c r="N216" s="229" t="s">
        <v>43</v>
      </c>
      <c r="O216" s="76"/>
      <c r="P216" s="181">
        <f>O216*H216</f>
        <v>0</v>
      </c>
      <c r="Q216" s="181">
        <v>0</v>
      </c>
      <c r="R216" s="181">
        <f>Q216*H216</f>
        <v>0</v>
      </c>
      <c r="S216" s="181">
        <v>0</v>
      </c>
      <c r="T216" s="182">
        <f>S216*H216</f>
        <v>0</v>
      </c>
      <c r="AR216" s="14" t="s">
        <v>129</v>
      </c>
      <c r="AT216" s="14" t="s">
        <v>126</v>
      </c>
      <c r="AU216" s="14" t="s">
        <v>72</v>
      </c>
      <c r="AY216" s="14" t="s">
        <v>114</v>
      </c>
      <c r="BE216" s="183">
        <f>IF(N216="základní",J216,0)</f>
        <v>0</v>
      </c>
      <c r="BF216" s="183">
        <f>IF(N216="snížená",J216,0)</f>
        <v>0</v>
      </c>
      <c r="BG216" s="183">
        <f>IF(N216="zákl. přenesená",J216,0)</f>
        <v>0</v>
      </c>
      <c r="BH216" s="183">
        <f>IF(N216="sníž. přenesená",J216,0)</f>
        <v>0</v>
      </c>
      <c r="BI216" s="183">
        <f>IF(N216="nulová",J216,0)</f>
        <v>0</v>
      </c>
      <c r="BJ216" s="14" t="s">
        <v>77</v>
      </c>
      <c r="BK216" s="183">
        <f>ROUND(I216*H216,2)</f>
        <v>0</v>
      </c>
      <c r="BL216" s="14" t="s">
        <v>113</v>
      </c>
      <c r="BM216" s="14" t="s">
        <v>327</v>
      </c>
    </row>
    <row r="217" s="1" customFormat="1">
      <c r="B217" s="35"/>
      <c r="C217" s="36"/>
      <c r="D217" s="184" t="s">
        <v>116</v>
      </c>
      <c r="E217" s="36"/>
      <c r="F217" s="185" t="s">
        <v>326</v>
      </c>
      <c r="G217" s="36"/>
      <c r="H217" s="36"/>
      <c r="I217" s="128"/>
      <c r="J217" s="36"/>
      <c r="K217" s="36"/>
      <c r="L217" s="40"/>
      <c r="M217" s="186"/>
      <c r="N217" s="76"/>
      <c r="O217" s="76"/>
      <c r="P217" s="76"/>
      <c r="Q217" s="76"/>
      <c r="R217" s="76"/>
      <c r="S217" s="76"/>
      <c r="T217" s="77"/>
      <c r="AT217" s="14" t="s">
        <v>116</v>
      </c>
      <c r="AU217" s="14" t="s">
        <v>72</v>
      </c>
    </row>
    <row r="218" s="9" customFormat="1">
      <c r="B218" s="198"/>
      <c r="C218" s="199"/>
      <c r="D218" s="184" t="s">
        <v>120</v>
      </c>
      <c r="E218" s="200" t="s">
        <v>1</v>
      </c>
      <c r="F218" s="201" t="s">
        <v>328</v>
      </c>
      <c r="G218" s="199"/>
      <c r="H218" s="202">
        <v>28</v>
      </c>
      <c r="I218" s="203"/>
      <c r="J218" s="199"/>
      <c r="K218" s="199"/>
      <c r="L218" s="204"/>
      <c r="M218" s="205"/>
      <c r="N218" s="206"/>
      <c r="O218" s="206"/>
      <c r="P218" s="206"/>
      <c r="Q218" s="206"/>
      <c r="R218" s="206"/>
      <c r="S218" s="206"/>
      <c r="T218" s="207"/>
      <c r="AT218" s="208" t="s">
        <v>120</v>
      </c>
      <c r="AU218" s="208" t="s">
        <v>72</v>
      </c>
      <c r="AV218" s="9" t="s">
        <v>81</v>
      </c>
      <c r="AW218" s="9" t="s">
        <v>34</v>
      </c>
      <c r="AX218" s="9" t="s">
        <v>77</v>
      </c>
      <c r="AY218" s="208" t="s">
        <v>114</v>
      </c>
    </row>
    <row r="219" s="1" customFormat="1" ht="22.5" customHeight="1">
      <c r="B219" s="35"/>
      <c r="C219" s="220" t="s">
        <v>329</v>
      </c>
      <c r="D219" s="220" t="s">
        <v>126</v>
      </c>
      <c r="E219" s="221" t="s">
        <v>330</v>
      </c>
      <c r="F219" s="222" t="s">
        <v>331</v>
      </c>
      <c r="G219" s="223" t="s">
        <v>111</v>
      </c>
      <c r="H219" s="224">
        <v>28</v>
      </c>
      <c r="I219" s="225"/>
      <c r="J219" s="226">
        <f>ROUND(I219*H219,2)</f>
        <v>0</v>
      </c>
      <c r="K219" s="222" t="s">
        <v>112</v>
      </c>
      <c r="L219" s="227"/>
      <c r="M219" s="228" t="s">
        <v>1</v>
      </c>
      <c r="N219" s="229" t="s">
        <v>43</v>
      </c>
      <c r="O219" s="76"/>
      <c r="P219" s="181">
        <f>O219*H219</f>
        <v>0</v>
      </c>
      <c r="Q219" s="181">
        <v>0</v>
      </c>
      <c r="R219" s="181">
        <f>Q219*H219</f>
        <v>0</v>
      </c>
      <c r="S219" s="181">
        <v>0</v>
      </c>
      <c r="T219" s="182">
        <f>S219*H219</f>
        <v>0</v>
      </c>
      <c r="AR219" s="14" t="s">
        <v>129</v>
      </c>
      <c r="AT219" s="14" t="s">
        <v>126</v>
      </c>
      <c r="AU219" s="14" t="s">
        <v>72</v>
      </c>
      <c r="AY219" s="14" t="s">
        <v>114</v>
      </c>
      <c r="BE219" s="183">
        <f>IF(N219="základní",J219,0)</f>
        <v>0</v>
      </c>
      <c r="BF219" s="183">
        <f>IF(N219="snížená",J219,0)</f>
        <v>0</v>
      </c>
      <c r="BG219" s="183">
        <f>IF(N219="zákl. přenesená",J219,0)</f>
        <v>0</v>
      </c>
      <c r="BH219" s="183">
        <f>IF(N219="sníž. přenesená",J219,0)</f>
        <v>0</v>
      </c>
      <c r="BI219" s="183">
        <f>IF(N219="nulová",J219,0)</f>
        <v>0</v>
      </c>
      <c r="BJ219" s="14" t="s">
        <v>77</v>
      </c>
      <c r="BK219" s="183">
        <f>ROUND(I219*H219,2)</f>
        <v>0</v>
      </c>
      <c r="BL219" s="14" t="s">
        <v>113</v>
      </c>
      <c r="BM219" s="14" t="s">
        <v>332</v>
      </c>
    </row>
    <row r="220" s="1" customFormat="1">
      <c r="B220" s="35"/>
      <c r="C220" s="36"/>
      <c r="D220" s="184" t="s">
        <v>116</v>
      </c>
      <c r="E220" s="36"/>
      <c r="F220" s="185" t="s">
        <v>331</v>
      </c>
      <c r="G220" s="36"/>
      <c r="H220" s="36"/>
      <c r="I220" s="128"/>
      <c r="J220" s="36"/>
      <c r="K220" s="36"/>
      <c r="L220" s="40"/>
      <c r="M220" s="186"/>
      <c r="N220" s="76"/>
      <c r="O220" s="76"/>
      <c r="P220" s="76"/>
      <c r="Q220" s="76"/>
      <c r="R220" s="76"/>
      <c r="S220" s="76"/>
      <c r="T220" s="77"/>
      <c r="AT220" s="14" t="s">
        <v>116</v>
      </c>
      <c r="AU220" s="14" t="s">
        <v>72</v>
      </c>
    </row>
    <row r="221" s="9" customFormat="1">
      <c r="B221" s="198"/>
      <c r="C221" s="199"/>
      <c r="D221" s="184" t="s">
        <v>120</v>
      </c>
      <c r="E221" s="200" t="s">
        <v>1</v>
      </c>
      <c r="F221" s="201" t="s">
        <v>328</v>
      </c>
      <c r="G221" s="199"/>
      <c r="H221" s="202">
        <v>28</v>
      </c>
      <c r="I221" s="203"/>
      <c r="J221" s="199"/>
      <c r="K221" s="199"/>
      <c r="L221" s="204"/>
      <c r="M221" s="205"/>
      <c r="N221" s="206"/>
      <c r="O221" s="206"/>
      <c r="P221" s="206"/>
      <c r="Q221" s="206"/>
      <c r="R221" s="206"/>
      <c r="S221" s="206"/>
      <c r="T221" s="207"/>
      <c r="AT221" s="208" t="s">
        <v>120</v>
      </c>
      <c r="AU221" s="208" t="s">
        <v>72</v>
      </c>
      <c r="AV221" s="9" t="s">
        <v>81</v>
      </c>
      <c r="AW221" s="9" t="s">
        <v>34</v>
      </c>
      <c r="AX221" s="9" t="s">
        <v>77</v>
      </c>
      <c r="AY221" s="208" t="s">
        <v>114</v>
      </c>
    </row>
    <row r="222" s="1" customFormat="1" ht="22.5" customHeight="1">
      <c r="B222" s="35"/>
      <c r="C222" s="220" t="s">
        <v>333</v>
      </c>
      <c r="D222" s="220" t="s">
        <v>126</v>
      </c>
      <c r="E222" s="221" t="s">
        <v>334</v>
      </c>
      <c r="F222" s="222" t="s">
        <v>335</v>
      </c>
      <c r="G222" s="223" t="s">
        <v>111</v>
      </c>
      <c r="H222" s="224">
        <v>68</v>
      </c>
      <c r="I222" s="225"/>
      <c r="J222" s="226">
        <f>ROUND(I222*H222,2)</f>
        <v>0</v>
      </c>
      <c r="K222" s="222" t="s">
        <v>112</v>
      </c>
      <c r="L222" s="227"/>
      <c r="M222" s="228" t="s">
        <v>1</v>
      </c>
      <c r="N222" s="229" t="s">
        <v>43</v>
      </c>
      <c r="O222" s="76"/>
      <c r="P222" s="181">
        <f>O222*H222</f>
        <v>0</v>
      </c>
      <c r="Q222" s="181">
        <v>0</v>
      </c>
      <c r="R222" s="181">
        <f>Q222*H222</f>
        <v>0</v>
      </c>
      <c r="S222" s="181">
        <v>0</v>
      </c>
      <c r="T222" s="182">
        <f>S222*H222</f>
        <v>0</v>
      </c>
      <c r="AR222" s="14" t="s">
        <v>129</v>
      </c>
      <c r="AT222" s="14" t="s">
        <v>126</v>
      </c>
      <c r="AU222" s="14" t="s">
        <v>72</v>
      </c>
      <c r="AY222" s="14" t="s">
        <v>114</v>
      </c>
      <c r="BE222" s="183">
        <f>IF(N222="základní",J222,0)</f>
        <v>0</v>
      </c>
      <c r="BF222" s="183">
        <f>IF(N222="snížená",J222,0)</f>
        <v>0</v>
      </c>
      <c r="BG222" s="183">
        <f>IF(N222="zákl. přenesená",J222,0)</f>
        <v>0</v>
      </c>
      <c r="BH222" s="183">
        <f>IF(N222="sníž. přenesená",J222,0)</f>
        <v>0</v>
      </c>
      <c r="BI222" s="183">
        <f>IF(N222="nulová",J222,0)</f>
        <v>0</v>
      </c>
      <c r="BJ222" s="14" t="s">
        <v>77</v>
      </c>
      <c r="BK222" s="183">
        <f>ROUND(I222*H222,2)</f>
        <v>0</v>
      </c>
      <c r="BL222" s="14" t="s">
        <v>113</v>
      </c>
      <c r="BM222" s="14" t="s">
        <v>336</v>
      </c>
    </row>
    <row r="223" s="1" customFormat="1">
      <c r="B223" s="35"/>
      <c r="C223" s="36"/>
      <c r="D223" s="184" t="s">
        <v>116</v>
      </c>
      <c r="E223" s="36"/>
      <c r="F223" s="185" t="s">
        <v>335</v>
      </c>
      <c r="G223" s="36"/>
      <c r="H223" s="36"/>
      <c r="I223" s="128"/>
      <c r="J223" s="36"/>
      <c r="K223" s="36"/>
      <c r="L223" s="40"/>
      <c r="M223" s="186"/>
      <c r="N223" s="76"/>
      <c r="O223" s="76"/>
      <c r="P223" s="76"/>
      <c r="Q223" s="76"/>
      <c r="R223" s="76"/>
      <c r="S223" s="76"/>
      <c r="T223" s="77"/>
      <c r="AT223" s="14" t="s">
        <v>116</v>
      </c>
      <c r="AU223" s="14" t="s">
        <v>72</v>
      </c>
    </row>
    <row r="224" s="9" customFormat="1">
      <c r="B224" s="198"/>
      <c r="C224" s="199"/>
      <c r="D224" s="184" t="s">
        <v>120</v>
      </c>
      <c r="E224" s="200" t="s">
        <v>1</v>
      </c>
      <c r="F224" s="201" t="s">
        <v>337</v>
      </c>
      <c r="G224" s="199"/>
      <c r="H224" s="202">
        <v>68</v>
      </c>
      <c r="I224" s="203"/>
      <c r="J224" s="199"/>
      <c r="K224" s="199"/>
      <c r="L224" s="204"/>
      <c r="M224" s="205"/>
      <c r="N224" s="206"/>
      <c r="O224" s="206"/>
      <c r="P224" s="206"/>
      <c r="Q224" s="206"/>
      <c r="R224" s="206"/>
      <c r="S224" s="206"/>
      <c r="T224" s="207"/>
      <c r="AT224" s="208" t="s">
        <v>120</v>
      </c>
      <c r="AU224" s="208" t="s">
        <v>72</v>
      </c>
      <c r="AV224" s="9" t="s">
        <v>81</v>
      </c>
      <c r="AW224" s="9" t="s">
        <v>34</v>
      </c>
      <c r="AX224" s="9" t="s">
        <v>77</v>
      </c>
      <c r="AY224" s="208" t="s">
        <v>114</v>
      </c>
    </row>
    <row r="225" s="1" customFormat="1" ht="22.5" customHeight="1">
      <c r="B225" s="35"/>
      <c r="C225" s="220" t="s">
        <v>338</v>
      </c>
      <c r="D225" s="220" t="s">
        <v>126</v>
      </c>
      <c r="E225" s="221" t="s">
        <v>339</v>
      </c>
      <c r="F225" s="222" t="s">
        <v>340</v>
      </c>
      <c r="G225" s="223" t="s">
        <v>111</v>
      </c>
      <c r="H225" s="224">
        <v>56</v>
      </c>
      <c r="I225" s="225"/>
      <c r="J225" s="226">
        <f>ROUND(I225*H225,2)</f>
        <v>0</v>
      </c>
      <c r="K225" s="222" t="s">
        <v>112</v>
      </c>
      <c r="L225" s="227"/>
      <c r="M225" s="228" t="s">
        <v>1</v>
      </c>
      <c r="N225" s="229" t="s">
        <v>43</v>
      </c>
      <c r="O225" s="76"/>
      <c r="P225" s="181">
        <f>O225*H225</f>
        <v>0</v>
      </c>
      <c r="Q225" s="181">
        <v>0</v>
      </c>
      <c r="R225" s="181">
        <f>Q225*H225</f>
        <v>0</v>
      </c>
      <c r="S225" s="181">
        <v>0</v>
      </c>
      <c r="T225" s="182">
        <f>S225*H225</f>
        <v>0</v>
      </c>
      <c r="AR225" s="14" t="s">
        <v>129</v>
      </c>
      <c r="AT225" s="14" t="s">
        <v>126</v>
      </c>
      <c r="AU225" s="14" t="s">
        <v>72</v>
      </c>
      <c r="AY225" s="14" t="s">
        <v>114</v>
      </c>
      <c r="BE225" s="183">
        <f>IF(N225="základní",J225,0)</f>
        <v>0</v>
      </c>
      <c r="BF225" s="183">
        <f>IF(N225="snížená",J225,0)</f>
        <v>0</v>
      </c>
      <c r="BG225" s="183">
        <f>IF(N225="zákl. přenesená",J225,0)</f>
        <v>0</v>
      </c>
      <c r="BH225" s="183">
        <f>IF(N225="sníž. přenesená",J225,0)</f>
        <v>0</v>
      </c>
      <c r="BI225" s="183">
        <f>IF(N225="nulová",J225,0)</f>
        <v>0</v>
      </c>
      <c r="BJ225" s="14" t="s">
        <v>77</v>
      </c>
      <c r="BK225" s="183">
        <f>ROUND(I225*H225,2)</f>
        <v>0</v>
      </c>
      <c r="BL225" s="14" t="s">
        <v>113</v>
      </c>
      <c r="BM225" s="14" t="s">
        <v>341</v>
      </c>
    </row>
    <row r="226" s="1" customFormat="1">
      <c r="B226" s="35"/>
      <c r="C226" s="36"/>
      <c r="D226" s="184" t="s">
        <v>116</v>
      </c>
      <c r="E226" s="36"/>
      <c r="F226" s="185" t="s">
        <v>340</v>
      </c>
      <c r="G226" s="36"/>
      <c r="H226" s="36"/>
      <c r="I226" s="128"/>
      <c r="J226" s="36"/>
      <c r="K226" s="36"/>
      <c r="L226" s="40"/>
      <c r="M226" s="186"/>
      <c r="N226" s="76"/>
      <c r="O226" s="76"/>
      <c r="P226" s="76"/>
      <c r="Q226" s="76"/>
      <c r="R226" s="76"/>
      <c r="S226" s="76"/>
      <c r="T226" s="77"/>
      <c r="AT226" s="14" t="s">
        <v>116</v>
      </c>
      <c r="AU226" s="14" t="s">
        <v>72</v>
      </c>
    </row>
    <row r="227" s="9" customFormat="1">
      <c r="B227" s="198"/>
      <c r="C227" s="199"/>
      <c r="D227" s="184" t="s">
        <v>120</v>
      </c>
      <c r="E227" s="200" t="s">
        <v>1</v>
      </c>
      <c r="F227" s="201" t="s">
        <v>342</v>
      </c>
      <c r="G227" s="199"/>
      <c r="H227" s="202">
        <v>56</v>
      </c>
      <c r="I227" s="203"/>
      <c r="J227" s="199"/>
      <c r="K227" s="199"/>
      <c r="L227" s="204"/>
      <c r="M227" s="205"/>
      <c r="N227" s="206"/>
      <c r="O227" s="206"/>
      <c r="P227" s="206"/>
      <c r="Q227" s="206"/>
      <c r="R227" s="206"/>
      <c r="S227" s="206"/>
      <c r="T227" s="207"/>
      <c r="AT227" s="208" t="s">
        <v>120</v>
      </c>
      <c r="AU227" s="208" t="s">
        <v>72</v>
      </c>
      <c r="AV227" s="9" t="s">
        <v>81</v>
      </c>
      <c r="AW227" s="9" t="s">
        <v>34</v>
      </c>
      <c r="AX227" s="9" t="s">
        <v>77</v>
      </c>
      <c r="AY227" s="208" t="s">
        <v>114</v>
      </c>
    </row>
    <row r="228" s="1" customFormat="1" ht="22.5" customHeight="1">
      <c r="B228" s="35"/>
      <c r="C228" s="220" t="s">
        <v>343</v>
      </c>
      <c r="D228" s="220" t="s">
        <v>126</v>
      </c>
      <c r="E228" s="221" t="s">
        <v>344</v>
      </c>
      <c r="F228" s="222" t="s">
        <v>345</v>
      </c>
      <c r="G228" s="223" t="s">
        <v>111</v>
      </c>
      <c r="H228" s="224">
        <v>4</v>
      </c>
      <c r="I228" s="225"/>
      <c r="J228" s="226">
        <f>ROUND(I228*H228,2)</f>
        <v>0</v>
      </c>
      <c r="K228" s="222" t="s">
        <v>112</v>
      </c>
      <c r="L228" s="227"/>
      <c r="M228" s="228" t="s">
        <v>1</v>
      </c>
      <c r="N228" s="229" t="s">
        <v>43</v>
      </c>
      <c r="O228" s="76"/>
      <c r="P228" s="181">
        <f>O228*H228</f>
        <v>0</v>
      </c>
      <c r="Q228" s="181">
        <v>0</v>
      </c>
      <c r="R228" s="181">
        <f>Q228*H228</f>
        <v>0</v>
      </c>
      <c r="S228" s="181">
        <v>0</v>
      </c>
      <c r="T228" s="182">
        <f>S228*H228</f>
        <v>0</v>
      </c>
      <c r="AR228" s="14" t="s">
        <v>129</v>
      </c>
      <c r="AT228" s="14" t="s">
        <v>126</v>
      </c>
      <c r="AU228" s="14" t="s">
        <v>72</v>
      </c>
      <c r="AY228" s="14" t="s">
        <v>114</v>
      </c>
      <c r="BE228" s="183">
        <f>IF(N228="základní",J228,0)</f>
        <v>0</v>
      </c>
      <c r="BF228" s="183">
        <f>IF(N228="snížená",J228,0)</f>
        <v>0</v>
      </c>
      <c r="BG228" s="183">
        <f>IF(N228="zákl. přenesená",J228,0)</f>
        <v>0</v>
      </c>
      <c r="BH228" s="183">
        <f>IF(N228="sníž. přenesená",J228,0)</f>
        <v>0</v>
      </c>
      <c r="BI228" s="183">
        <f>IF(N228="nulová",J228,0)</f>
        <v>0</v>
      </c>
      <c r="BJ228" s="14" t="s">
        <v>77</v>
      </c>
      <c r="BK228" s="183">
        <f>ROUND(I228*H228,2)</f>
        <v>0</v>
      </c>
      <c r="BL228" s="14" t="s">
        <v>113</v>
      </c>
      <c r="BM228" s="14" t="s">
        <v>346</v>
      </c>
    </row>
    <row r="229" s="1" customFormat="1">
      <c r="B229" s="35"/>
      <c r="C229" s="36"/>
      <c r="D229" s="184" t="s">
        <v>116</v>
      </c>
      <c r="E229" s="36"/>
      <c r="F229" s="185" t="s">
        <v>345</v>
      </c>
      <c r="G229" s="36"/>
      <c r="H229" s="36"/>
      <c r="I229" s="128"/>
      <c r="J229" s="36"/>
      <c r="K229" s="36"/>
      <c r="L229" s="40"/>
      <c r="M229" s="186"/>
      <c r="N229" s="76"/>
      <c r="O229" s="76"/>
      <c r="P229" s="76"/>
      <c r="Q229" s="76"/>
      <c r="R229" s="76"/>
      <c r="S229" s="76"/>
      <c r="T229" s="77"/>
      <c r="AT229" s="14" t="s">
        <v>116</v>
      </c>
      <c r="AU229" s="14" t="s">
        <v>72</v>
      </c>
    </row>
    <row r="230" s="9" customFormat="1">
      <c r="B230" s="198"/>
      <c r="C230" s="199"/>
      <c r="D230" s="184" t="s">
        <v>120</v>
      </c>
      <c r="E230" s="200" t="s">
        <v>1</v>
      </c>
      <c r="F230" s="201" t="s">
        <v>347</v>
      </c>
      <c r="G230" s="199"/>
      <c r="H230" s="202">
        <v>4</v>
      </c>
      <c r="I230" s="203"/>
      <c r="J230" s="199"/>
      <c r="K230" s="199"/>
      <c r="L230" s="204"/>
      <c r="M230" s="205"/>
      <c r="N230" s="206"/>
      <c r="O230" s="206"/>
      <c r="P230" s="206"/>
      <c r="Q230" s="206"/>
      <c r="R230" s="206"/>
      <c r="S230" s="206"/>
      <c r="T230" s="207"/>
      <c r="AT230" s="208" t="s">
        <v>120</v>
      </c>
      <c r="AU230" s="208" t="s">
        <v>72</v>
      </c>
      <c r="AV230" s="9" t="s">
        <v>81</v>
      </c>
      <c r="AW230" s="9" t="s">
        <v>34</v>
      </c>
      <c r="AX230" s="9" t="s">
        <v>77</v>
      </c>
      <c r="AY230" s="208" t="s">
        <v>114</v>
      </c>
    </row>
    <row r="231" s="1" customFormat="1" ht="22.5" customHeight="1">
      <c r="B231" s="35"/>
      <c r="C231" s="220" t="s">
        <v>348</v>
      </c>
      <c r="D231" s="220" t="s">
        <v>126</v>
      </c>
      <c r="E231" s="221" t="s">
        <v>349</v>
      </c>
      <c r="F231" s="222" t="s">
        <v>350</v>
      </c>
      <c r="G231" s="223" t="s">
        <v>111</v>
      </c>
      <c r="H231" s="224">
        <v>4</v>
      </c>
      <c r="I231" s="225"/>
      <c r="J231" s="226">
        <f>ROUND(I231*H231,2)</f>
        <v>0</v>
      </c>
      <c r="K231" s="222" t="s">
        <v>112</v>
      </c>
      <c r="L231" s="227"/>
      <c r="M231" s="228" t="s">
        <v>1</v>
      </c>
      <c r="N231" s="229" t="s">
        <v>43</v>
      </c>
      <c r="O231" s="76"/>
      <c r="P231" s="181">
        <f>O231*H231</f>
        <v>0</v>
      </c>
      <c r="Q231" s="181">
        <v>0</v>
      </c>
      <c r="R231" s="181">
        <f>Q231*H231</f>
        <v>0</v>
      </c>
      <c r="S231" s="181">
        <v>0</v>
      </c>
      <c r="T231" s="182">
        <f>S231*H231</f>
        <v>0</v>
      </c>
      <c r="AR231" s="14" t="s">
        <v>129</v>
      </c>
      <c r="AT231" s="14" t="s">
        <v>126</v>
      </c>
      <c r="AU231" s="14" t="s">
        <v>72</v>
      </c>
      <c r="AY231" s="14" t="s">
        <v>114</v>
      </c>
      <c r="BE231" s="183">
        <f>IF(N231="základní",J231,0)</f>
        <v>0</v>
      </c>
      <c r="BF231" s="183">
        <f>IF(N231="snížená",J231,0)</f>
        <v>0</v>
      </c>
      <c r="BG231" s="183">
        <f>IF(N231="zákl. přenesená",J231,0)</f>
        <v>0</v>
      </c>
      <c r="BH231" s="183">
        <f>IF(N231="sníž. přenesená",J231,0)</f>
        <v>0</v>
      </c>
      <c r="BI231" s="183">
        <f>IF(N231="nulová",J231,0)</f>
        <v>0</v>
      </c>
      <c r="BJ231" s="14" t="s">
        <v>77</v>
      </c>
      <c r="BK231" s="183">
        <f>ROUND(I231*H231,2)</f>
        <v>0</v>
      </c>
      <c r="BL231" s="14" t="s">
        <v>113</v>
      </c>
      <c r="BM231" s="14" t="s">
        <v>351</v>
      </c>
    </row>
    <row r="232" s="1" customFormat="1">
      <c r="B232" s="35"/>
      <c r="C232" s="36"/>
      <c r="D232" s="184" t="s">
        <v>116</v>
      </c>
      <c r="E232" s="36"/>
      <c r="F232" s="185" t="s">
        <v>350</v>
      </c>
      <c r="G232" s="36"/>
      <c r="H232" s="36"/>
      <c r="I232" s="128"/>
      <c r="J232" s="36"/>
      <c r="K232" s="36"/>
      <c r="L232" s="40"/>
      <c r="M232" s="186"/>
      <c r="N232" s="76"/>
      <c r="O232" s="76"/>
      <c r="P232" s="76"/>
      <c r="Q232" s="76"/>
      <c r="R232" s="76"/>
      <c r="S232" s="76"/>
      <c r="T232" s="77"/>
      <c r="AT232" s="14" t="s">
        <v>116</v>
      </c>
      <c r="AU232" s="14" t="s">
        <v>72</v>
      </c>
    </row>
    <row r="233" s="9" customFormat="1">
      <c r="B233" s="198"/>
      <c r="C233" s="199"/>
      <c r="D233" s="184" t="s">
        <v>120</v>
      </c>
      <c r="E233" s="200" t="s">
        <v>1</v>
      </c>
      <c r="F233" s="201" t="s">
        <v>347</v>
      </c>
      <c r="G233" s="199"/>
      <c r="H233" s="202">
        <v>4</v>
      </c>
      <c r="I233" s="203"/>
      <c r="J233" s="199"/>
      <c r="K233" s="199"/>
      <c r="L233" s="204"/>
      <c r="M233" s="205"/>
      <c r="N233" s="206"/>
      <c r="O233" s="206"/>
      <c r="P233" s="206"/>
      <c r="Q233" s="206"/>
      <c r="R233" s="206"/>
      <c r="S233" s="206"/>
      <c r="T233" s="207"/>
      <c r="AT233" s="208" t="s">
        <v>120</v>
      </c>
      <c r="AU233" s="208" t="s">
        <v>72</v>
      </c>
      <c r="AV233" s="9" t="s">
        <v>81</v>
      </c>
      <c r="AW233" s="9" t="s">
        <v>34</v>
      </c>
      <c r="AX233" s="9" t="s">
        <v>77</v>
      </c>
      <c r="AY233" s="208" t="s">
        <v>114</v>
      </c>
    </row>
    <row r="234" s="1" customFormat="1" ht="22.5" customHeight="1">
      <c r="B234" s="35"/>
      <c r="C234" s="220" t="s">
        <v>352</v>
      </c>
      <c r="D234" s="220" t="s">
        <v>126</v>
      </c>
      <c r="E234" s="221" t="s">
        <v>353</v>
      </c>
      <c r="F234" s="222" t="s">
        <v>354</v>
      </c>
      <c r="G234" s="223" t="s">
        <v>111</v>
      </c>
      <c r="H234" s="224">
        <v>28</v>
      </c>
      <c r="I234" s="225"/>
      <c r="J234" s="226">
        <f>ROUND(I234*H234,2)</f>
        <v>0</v>
      </c>
      <c r="K234" s="222" t="s">
        <v>112</v>
      </c>
      <c r="L234" s="227"/>
      <c r="M234" s="228" t="s">
        <v>1</v>
      </c>
      <c r="N234" s="229" t="s">
        <v>43</v>
      </c>
      <c r="O234" s="76"/>
      <c r="P234" s="181">
        <f>O234*H234</f>
        <v>0</v>
      </c>
      <c r="Q234" s="181">
        <v>0</v>
      </c>
      <c r="R234" s="181">
        <f>Q234*H234</f>
        <v>0</v>
      </c>
      <c r="S234" s="181">
        <v>0</v>
      </c>
      <c r="T234" s="182">
        <f>S234*H234</f>
        <v>0</v>
      </c>
      <c r="AR234" s="14" t="s">
        <v>129</v>
      </c>
      <c r="AT234" s="14" t="s">
        <v>126</v>
      </c>
      <c r="AU234" s="14" t="s">
        <v>72</v>
      </c>
      <c r="AY234" s="14" t="s">
        <v>114</v>
      </c>
      <c r="BE234" s="183">
        <f>IF(N234="základní",J234,0)</f>
        <v>0</v>
      </c>
      <c r="BF234" s="183">
        <f>IF(N234="snížená",J234,0)</f>
        <v>0</v>
      </c>
      <c r="BG234" s="183">
        <f>IF(N234="zákl. přenesená",J234,0)</f>
        <v>0</v>
      </c>
      <c r="BH234" s="183">
        <f>IF(N234="sníž. přenesená",J234,0)</f>
        <v>0</v>
      </c>
      <c r="BI234" s="183">
        <f>IF(N234="nulová",J234,0)</f>
        <v>0</v>
      </c>
      <c r="BJ234" s="14" t="s">
        <v>77</v>
      </c>
      <c r="BK234" s="183">
        <f>ROUND(I234*H234,2)</f>
        <v>0</v>
      </c>
      <c r="BL234" s="14" t="s">
        <v>113</v>
      </c>
      <c r="BM234" s="14" t="s">
        <v>355</v>
      </c>
    </row>
    <row r="235" s="1" customFormat="1">
      <c r="B235" s="35"/>
      <c r="C235" s="36"/>
      <c r="D235" s="184" t="s">
        <v>116</v>
      </c>
      <c r="E235" s="36"/>
      <c r="F235" s="185" t="s">
        <v>354</v>
      </c>
      <c r="G235" s="36"/>
      <c r="H235" s="36"/>
      <c r="I235" s="128"/>
      <c r="J235" s="36"/>
      <c r="K235" s="36"/>
      <c r="L235" s="40"/>
      <c r="M235" s="186"/>
      <c r="N235" s="76"/>
      <c r="O235" s="76"/>
      <c r="P235" s="76"/>
      <c r="Q235" s="76"/>
      <c r="R235" s="76"/>
      <c r="S235" s="76"/>
      <c r="T235" s="77"/>
      <c r="AT235" s="14" t="s">
        <v>116</v>
      </c>
      <c r="AU235" s="14" t="s">
        <v>72</v>
      </c>
    </row>
    <row r="236" s="9" customFormat="1">
      <c r="B236" s="198"/>
      <c r="C236" s="199"/>
      <c r="D236" s="184" t="s">
        <v>120</v>
      </c>
      <c r="E236" s="200" t="s">
        <v>1</v>
      </c>
      <c r="F236" s="201" t="s">
        <v>328</v>
      </c>
      <c r="G236" s="199"/>
      <c r="H236" s="202">
        <v>28</v>
      </c>
      <c r="I236" s="203"/>
      <c r="J236" s="199"/>
      <c r="K236" s="199"/>
      <c r="L236" s="204"/>
      <c r="M236" s="205"/>
      <c r="N236" s="206"/>
      <c r="O236" s="206"/>
      <c r="P236" s="206"/>
      <c r="Q236" s="206"/>
      <c r="R236" s="206"/>
      <c r="S236" s="206"/>
      <c r="T236" s="207"/>
      <c r="AT236" s="208" t="s">
        <v>120</v>
      </c>
      <c r="AU236" s="208" t="s">
        <v>72</v>
      </c>
      <c r="AV236" s="9" t="s">
        <v>81</v>
      </c>
      <c r="AW236" s="9" t="s">
        <v>34</v>
      </c>
      <c r="AX236" s="9" t="s">
        <v>77</v>
      </c>
      <c r="AY236" s="208" t="s">
        <v>114</v>
      </c>
    </row>
    <row r="237" s="1" customFormat="1" ht="22.5" customHeight="1">
      <c r="B237" s="35"/>
      <c r="C237" s="220" t="s">
        <v>356</v>
      </c>
      <c r="D237" s="220" t="s">
        <v>126</v>
      </c>
      <c r="E237" s="221" t="s">
        <v>357</v>
      </c>
      <c r="F237" s="222" t="s">
        <v>358</v>
      </c>
      <c r="G237" s="223" t="s">
        <v>111</v>
      </c>
      <c r="H237" s="224">
        <v>24</v>
      </c>
      <c r="I237" s="225"/>
      <c r="J237" s="226">
        <f>ROUND(I237*H237,2)</f>
        <v>0</v>
      </c>
      <c r="K237" s="222" t="s">
        <v>112</v>
      </c>
      <c r="L237" s="227"/>
      <c r="M237" s="228" t="s">
        <v>1</v>
      </c>
      <c r="N237" s="229" t="s">
        <v>43</v>
      </c>
      <c r="O237" s="76"/>
      <c r="P237" s="181">
        <f>O237*H237</f>
        <v>0</v>
      </c>
      <c r="Q237" s="181">
        <v>0</v>
      </c>
      <c r="R237" s="181">
        <f>Q237*H237</f>
        <v>0</v>
      </c>
      <c r="S237" s="181">
        <v>0</v>
      </c>
      <c r="T237" s="182">
        <f>S237*H237</f>
        <v>0</v>
      </c>
      <c r="AR237" s="14" t="s">
        <v>129</v>
      </c>
      <c r="AT237" s="14" t="s">
        <v>126</v>
      </c>
      <c r="AU237" s="14" t="s">
        <v>72</v>
      </c>
      <c r="AY237" s="14" t="s">
        <v>114</v>
      </c>
      <c r="BE237" s="183">
        <f>IF(N237="základní",J237,0)</f>
        <v>0</v>
      </c>
      <c r="BF237" s="183">
        <f>IF(N237="snížená",J237,0)</f>
        <v>0</v>
      </c>
      <c r="BG237" s="183">
        <f>IF(N237="zákl. přenesená",J237,0)</f>
        <v>0</v>
      </c>
      <c r="BH237" s="183">
        <f>IF(N237="sníž. přenesená",J237,0)</f>
        <v>0</v>
      </c>
      <c r="BI237" s="183">
        <f>IF(N237="nulová",J237,0)</f>
        <v>0</v>
      </c>
      <c r="BJ237" s="14" t="s">
        <v>77</v>
      </c>
      <c r="BK237" s="183">
        <f>ROUND(I237*H237,2)</f>
        <v>0</v>
      </c>
      <c r="BL237" s="14" t="s">
        <v>113</v>
      </c>
      <c r="BM237" s="14" t="s">
        <v>359</v>
      </c>
    </row>
    <row r="238" s="1" customFormat="1">
      <c r="B238" s="35"/>
      <c r="C238" s="36"/>
      <c r="D238" s="184" t="s">
        <v>116</v>
      </c>
      <c r="E238" s="36"/>
      <c r="F238" s="185" t="s">
        <v>358</v>
      </c>
      <c r="G238" s="36"/>
      <c r="H238" s="36"/>
      <c r="I238" s="128"/>
      <c r="J238" s="36"/>
      <c r="K238" s="36"/>
      <c r="L238" s="40"/>
      <c r="M238" s="186"/>
      <c r="N238" s="76"/>
      <c r="O238" s="76"/>
      <c r="P238" s="76"/>
      <c r="Q238" s="76"/>
      <c r="R238" s="76"/>
      <c r="S238" s="76"/>
      <c r="T238" s="77"/>
      <c r="AT238" s="14" t="s">
        <v>116</v>
      </c>
      <c r="AU238" s="14" t="s">
        <v>72</v>
      </c>
    </row>
    <row r="239" s="9" customFormat="1">
      <c r="B239" s="198"/>
      <c r="C239" s="199"/>
      <c r="D239" s="184" t="s">
        <v>120</v>
      </c>
      <c r="E239" s="200" t="s">
        <v>1</v>
      </c>
      <c r="F239" s="201" t="s">
        <v>360</v>
      </c>
      <c r="G239" s="199"/>
      <c r="H239" s="202">
        <v>24</v>
      </c>
      <c r="I239" s="203"/>
      <c r="J239" s="199"/>
      <c r="K239" s="199"/>
      <c r="L239" s="204"/>
      <c r="M239" s="205"/>
      <c r="N239" s="206"/>
      <c r="O239" s="206"/>
      <c r="P239" s="206"/>
      <c r="Q239" s="206"/>
      <c r="R239" s="206"/>
      <c r="S239" s="206"/>
      <c r="T239" s="207"/>
      <c r="AT239" s="208" t="s">
        <v>120</v>
      </c>
      <c r="AU239" s="208" t="s">
        <v>72</v>
      </c>
      <c r="AV239" s="9" t="s">
        <v>81</v>
      </c>
      <c r="AW239" s="9" t="s">
        <v>34</v>
      </c>
      <c r="AX239" s="9" t="s">
        <v>77</v>
      </c>
      <c r="AY239" s="208" t="s">
        <v>114</v>
      </c>
    </row>
    <row r="240" s="1" customFormat="1" ht="22.5" customHeight="1">
      <c r="B240" s="35"/>
      <c r="C240" s="220" t="s">
        <v>361</v>
      </c>
      <c r="D240" s="220" t="s">
        <v>126</v>
      </c>
      <c r="E240" s="221" t="s">
        <v>362</v>
      </c>
      <c r="F240" s="222" t="s">
        <v>363</v>
      </c>
      <c r="G240" s="223" t="s">
        <v>111</v>
      </c>
      <c r="H240" s="224">
        <v>16</v>
      </c>
      <c r="I240" s="225"/>
      <c r="J240" s="226">
        <f>ROUND(I240*H240,2)</f>
        <v>0</v>
      </c>
      <c r="K240" s="222" t="s">
        <v>112</v>
      </c>
      <c r="L240" s="227"/>
      <c r="M240" s="228" t="s">
        <v>1</v>
      </c>
      <c r="N240" s="229" t="s">
        <v>43</v>
      </c>
      <c r="O240" s="76"/>
      <c r="P240" s="181">
        <f>O240*H240</f>
        <v>0</v>
      </c>
      <c r="Q240" s="181">
        <v>0</v>
      </c>
      <c r="R240" s="181">
        <f>Q240*H240</f>
        <v>0</v>
      </c>
      <c r="S240" s="181">
        <v>0</v>
      </c>
      <c r="T240" s="182">
        <f>S240*H240</f>
        <v>0</v>
      </c>
      <c r="AR240" s="14" t="s">
        <v>129</v>
      </c>
      <c r="AT240" s="14" t="s">
        <v>126</v>
      </c>
      <c r="AU240" s="14" t="s">
        <v>72</v>
      </c>
      <c r="AY240" s="14" t="s">
        <v>114</v>
      </c>
      <c r="BE240" s="183">
        <f>IF(N240="základní",J240,0)</f>
        <v>0</v>
      </c>
      <c r="BF240" s="183">
        <f>IF(N240="snížená",J240,0)</f>
        <v>0</v>
      </c>
      <c r="BG240" s="183">
        <f>IF(N240="zákl. přenesená",J240,0)</f>
        <v>0</v>
      </c>
      <c r="BH240" s="183">
        <f>IF(N240="sníž. přenesená",J240,0)</f>
        <v>0</v>
      </c>
      <c r="BI240" s="183">
        <f>IF(N240="nulová",J240,0)</f>
        <v>0</v>
      </c>
      <c r="BJ240" s="14" t="s">
        <v>77</v>
      </c>
      <c r="BK240" s="183">
        <f>ROUND(I240*H240,2)</f>
        <v>0</v>
      </c>
      <c r="BL240" s="14" t="s">
        <v>113</v>
      </c>
      <c r="BM240" s="14" t="s">
        <v>364</v>
      </c>
    </row>
    <row r="241" s="1" customFormat="1">
      <c r="B241" s="35"/>
      <c r="C241" s="36"/>
      <c r="D241" s="184" t="s">
        <v>116</v>
      </c>
      <c r="E241" s="36"/>
      <c r="F241" s="185" t="s">
        <v>363</v>
      </c>
      <c r="G241" s="36"/>
      <c r="H241" s="36"/>
      <c r="I241" s="128"/>
      <c r="J241" s="36"/>
      <c r="K241" s="36"/>
      <c r="L241" s="40"/>
      <c r="M241" s="186"/>
      <c r="N241" s="76"/>
      <c r="O241" s="76"/>
      <c r="P241" s="76"/>
      <c r="Q241" s="76"/>
      <c r="R241" s="76"/>
      <c r="S241" s="76"/>
      <c r="T241" s="77"/>
      <c r="AT241" s="14" t="s">
        <v>116</v>
      </c>
      <c r="AU241" s="14" t="s">
        <v>72</v>
      </c>
    </row>
    <row r="242" s="9" customFormat="1">
      <c r="B242" s="198"/>
      <c r="C242" s="199"/>
      <c r="D242" s="184" t="s">
        <v>120</v>
      </c>
      <c r="E242" s="200" t="s">
        <v>1</v>
      </c>
      <c r="F242" s="201" t="s">
        <v>365</v>
      </c>
      <c r="G242" s="199"/>
      <c r="H242" s="202">
        <v>16</v>
      </c>
      <c r="I242" s="203"/>
      <c r="J242" s="199"/>
      <c r="K242" s="199"/>
      <c r="L242" s="204"/>
      <c r="M242" s="205"/>
      <c r="N242" s="206"/>
      <c r="O242" s="206"/>
      <c r="P242" s="206"/>
      <c r="Q242" s="206"/>
      <c r="R242" s="206"/>
      <c r="S242" s="206"/>
      <c r="T242" s="207"/>
      <c r="AT242" s="208" t="s">
        <v>120</v>
      </c>
      <c r="AU242" s="208" t="s">
        <v>72</v>
      </c>
      <c r="AV242" s="9" t="s">
        <v>81</v>
      </c>
      <c r="AW242" s="9" t="s">
        <v>34</v>
      </c>
      <c r="AX242" s="9" t="s">
        <v>77</v>
      </c>
      <c r="AY242" s="208" t="s">
        <v>114</v>
      </c>
    </row>
    <row r="243" s="1" customFormat="1" ht="22.5" customHeight="1">
      <c r="B243" s="35"/>
      <c r="C243" s="172" t="s">
        <v>366</v>
      </c>
      <c r="D243" s="172" t="s">
        <v>108</v>
      </c>
      <c r="E243" s="173" t="s">
        <v>367</v>
      </c>
      <c r="F243" s="174" t="s">
        <v>368</v>
      </c>
      <c r="G243" s="175" t="s">
        <v>209</v>
      </c>
      <c r="H243" s="176">
        <v>10.6</v>
      </c>
      <c r="I243" s="177"/>
      <c r="J243" s="178">
        <f>ROUND(I243*H243,2)</f>
        <v>0</v>
      </c>
      <c r="K243" s="174" t="s">
        <v>112</v>
      </c>
      <c r="L243" s="40"/>
      <c r="M243" s="179" t="s">
        <v>1</v>
      </c>
      <c r="N243" s="180" t="s">
        <v>43</v>
      </c>
      <c r="O243" s="76"/>
      <c r="P243" s="181">
        <f>O243*H243</f>
        <v>0</v>
      </c>
      <c r="Q243" s="181">
        <v>0</v>
      </c>
      <c r="R243" s="181">
        <f>Q243*H243</f>
        <v>0</v>
      </c>
      <c r="S243" s="181">
        <v>0</v>
      </c>
      <c r="T243" s="182">
        <f>S243*H243</f>
        <v>0</v>
      </c>
      <c r="AR243" s="14" t="s">
        <v>113</v>
      </c>
      <c r="AT243" s="14" t="s">
        <v>108</v>
      </c>
      <c r="AU243" s="14" t="s">
        <v>72</v>
      </c>
      <c r="AY243" s="14" t="s">
        <v>114</v>
      </c>
      <c r="BE243" s="183">
        <f>IF(N243="základní",J243,0)</f>
        <v>0</v>
      </c>
      <c r="BF243" s="183">
        <f>IF(N243="snížená",J243,0)</f>
        <v>0</v>
      </c>
      <c r="BG243" s="183">
        <f>IF(N243="zákl. přenesená",J243,0)</f>
        <v>0</v>
      </c>
      <c r="BH243" s="183">
        <f>IF(N243="sníž. přenesená",J243,0)</f>
        <v>0</v>
      </c>
      <c r="BI243" s="183">
        <f>IF(N243="nulová",J243,0)</f>
        <v>0</v>
      </c>
      <c r="BJ243" s="14" t="s">
        <v>77</v>
      </c>
      <c r="BK243" s="183">
        <f>ROUND(I243*H243,2)</f>
        <v>0</v>
      </c>
      <c r="BL243" s="14" t="s">
        <v>113</v>
      </c>
      <c r="BM243" s="14" t="s">
        <v>369</v>
      </c>
    </row>
    <row r="244" s="1" customFormat="1">
      <c r="B244" s="35"/>
      <c r="C244" s="36"/>
      <c r="D244" s="184" t="s">
        <v>116</v>
      </c>
      <c r="E244" s="36"/>
      <c r="F244" s="185" t="s">
        <v>370</v>
      </c>
      <c r="G244" s="36"/>
      <c r="H244" s="36"/>
      <c r="I244" s="128"/>
      <c r="J244" s="36"/>
      <c r="K244" s="36"/>
      <c r="L244" s="40"/>
      <c r="M244" s="186"/>
      <c r="N244" s="76"/>
      <c r="O244" s="76"/>
      <c r="P244" s="76"/>
      <c r="Q244" s="76"/>
      <c r="R244" s="76"/>
      <c r="S244" s="76"/>
      <c r="T244" s="77"/>
      <c r="AT244" s="14" t="s">
        <v>116</v>
      </c>
      <c r="AU244" s="14" t="s">
        <v>72</v>
      </c>
    </row>
    <row r="245" s="8" customFormat="1">
      <c r="B245" s="188"/>
      <c r="C245" s="189"/>
      <c r="D245" s="184" t="s">
        <v>120</v>
      </c>
      <c r="E245" s="190" t="s">
        <v>1</v>
      </c>
      <c r="F245" s="191" t="s">
        <v>371</v>
      </c>
      <c r="G245" s="189"/>
      <c r="H245" s="190" t="s">
        <v>1</v>
      </c>
      <c r="I245" s="192"/>
      <c r="J245" s="189"/>
      <c r="K245" s="189"/>
      <c r="L245" s="193"/>
      <c r="M245" s="194"/>
      <c r="N245" s="195"/>
      <c r="O245" s="195"/>
      <c r="P245" s="195"/>
      <c r="Q245" s="195"/>
      <c r="R245" s="195"/>
      <c r="S245" s="195"/>
      <c r="T245" s="196"/>
      <c r="AT245" s="197" t="s">
        <v>120</v>
      </c>
      <c r="AU245" s="197" t="s">
        <v>72</v>
      </c>
      <c r="AV245" s="8" t="s">
        <v>77</v>
      </c>
      <c r="AW245" s="8" t="s">
        <v>34</v>
      </c>
      <c r="AX245" s="8" t="s">
        <v>72</v>
      </c>
      <c r="AY245" s="197" t="s">
        <v>114</v>
      </c>
    </row>
    <row r="246" s="9" customFormat="1">
      <c r="B246" s="198"/>
      <c r="C246" s="199"/>
      <c r="D246" s="184" t="s">
        <v>120</v>
      </c>
      <c r="E246" s="200" t="s">
        <v>1</v>
      </c>
      <c r="F246" s="201" t="s">
        <v>372</v>
      </c>
      <c r="G246" s="199"/>
      <c r="H246" s="202">
        <v>10.6</v>
      </c>
      <c r="I246" s="203"/>
      <c r="J246" s="199"/>
      <c r="K246" s="199"/>
      <c r="L246" s="204"/>
      <c r="M246" s="205"/>
      <c r="N246" s="206"/>
      <c r="O246" s="206"/>
      <c r="P246" s="206"/>
      <c r="Q246" s="206"/>
      <c r="R246" s="206"/>
      <c r="S246" s="206"/>
      <c r="T246" s="207"/>
      <c r="AT246" s="208" t="s">
        <v>120</v>
      </c>
      <c r="AU246" s="208" t="s">
        <v>72</v>
      </c>
      <c r="AV246" s="9" t="s">
        <v>81</v>
      </c>
      <c r="AW246" s="9" t="s">
        <v>34</v>
      </c>
      <c r="AX246" s="9" t="s">
        <v>77</v>
      </c>
      <c r="AY246" s="208" t="s">
        <v>114</v>
      </c>
    </row>
    <row r="247" s="1" customFormat="1" ht="22.5" customHeight="1">
      <c r="B247" s="35"/>
      <c r="C247" s="172" t="s">
        <v>237</v>
      </c>
      <c r="D247" s="172" t="s">
        <v>108</v>
      </c>
      <c r="E247" s="173" t="s">
        <v>373</v>
      </c>
      <c r="F247" s="174" t="s">
        <v>374</v>
      </c>
      <c r="G247" s="175" t="s">
        <v>149</v>
      </c>
      <c r="H247" s="176">
        <v>21.199999999999999</v>
      </c>
      <c r="I247" s="177"/>
      <c r="J247" s="178">
        <f>ROUND(I247*H247,2)</f>
        <v>0</v>
      </c>
      <c r="K247" s="174" t="s">
        <v>112</v>
      </c>
      <c r="L247" s="40"/>
      <c r="M247" s="179" t="s">
        <v>1</v>
      </c>
      <c r="N247" s="180" t="s">
        <v>43</v>
      </c>
      <c r="O247" s="76"/>
      <c r="P247" s="181">
        <f>O247*H247</f>
        <v>0</v>
      </c>
      <c r="Q247" s="181">
        <v>0</v>
      </c>
      <c r="R247" s="181">
        <f>Q247*H247</f>
        <v>0</v>
      </c>
      <c r="S247" s="181">
        <v>0</v>
      </c>
      <c r="T247" s="182">
        <f>S247*H247</f>
        <v>0</v>
      </c>
      <c r="AR247" s="14" t="s">
        <v>113</v>
      </c>
      <c r="AT247" s="14" t="s">
        <v>108</v>
      </c>
      <c r="AU247" s="14" t="s">
        <v>72</v>
      </c>
      <c r="AY247" s="14" t="s">
        <v>114</v>
      </c>
      <c r="BE247" s="183">
        <f>IF(N247="základní",J247,0)</f>
        <v>0</v>
      </c>
      <c r="BF247" s="183">
        <f>IF(N247="snížená",J247,0)</f>
        <v>0</v>
      </c>
      <c r="BG247" s="183">
        <f>IF(N247="zákl. přenesená",J247,0)</f>
        <v>0</v>
      </c>
      <c r="BH247" s="183">
        <f>IF(N247="sníž. přenesená",J247,0)</f>
        <v>0</v>
      </c>
      <c r="BI247" s="183">
        <f>IF(N247="nulová",J247,0)</f>
        <v>0</v>
      </c>
      <c r="BJ247" s="14" t="s">
        <v>77</v>
      </c>
      <c r="BK247" s="183">
        <f>ROUND(I247*H247,2)</f>
        <v>0</v>
      </c>
      <c r="BL247" s="14" t="s">
        <v>113</v>
      </c>
      <c r="BM247" s="14" t="s">
        <v>375</v>
      </c>
    </row>
    <row r="248" s="1" customFormat="1">
      <c r="B248" s="35"/>
      <c r="C248" s="36"/>
      <c r="D248" s="184" t="s">
        <v>116</v>
      </c>
      <c r="E248" s="36"/>
      <c r="F248" s="185" t="s">
        <v>376</v>
      </c>
      <c r="G248" s="36"/>
      <c r="H248" s="36"/>
      <c r="I248" s="128"/>
      <c r="J248" s="36"/>
      <c r="K248" s="36"/>
      <c r="L248" s="40"/>
      <c r="M248" s="186"/>
      <c r="N248" s="76"/>
      <c r="O248" s="76"/>
      <c r="P248" s="76"/>
      <c r="Q248" s="76"/>
      <c r="R248" s="76"/>
      <c r="S248" s="76"/>
      <c r="T248" s="77"/>
      <c r="AT248" s="14" t="s">
        <v>116</v>
      </c>
      <c r="AU248" s="14" t="s">
        <v>72</v>
      </c>
    </row>
    <row r="249" s="8" customFormat="1">
      <c r="B249" s="188"/>
      <c r="C249" s="189"/>
      <c r="D249" s="184" t="s">
        <v>120</v>
      </c>
      <c r="E249" s="190" t="s">
        <v>1</v>
      </c>
      <c r="F249" s="191" t="s">
        <v>305</v>
      </c>
      <c r="G249" s="189"/>
      <c r="H249" s="190" t="s">
        <v>1</v>
      </c>
      <c r="I249" s="192"/>
      <c r="J249" s="189"/>
      <c r="K249" s="189"/>
      <c r="L249" s="193"/>
      <c r="M249" s="194"/>
      <c r="N249" s="195"/>
      <c r="O249" s="195"/>
      <c r="P249" s="195"/>
      <c r="Q249" s="195"/>
      <c r="R249" s="195"/>
      <c r="S249" s="195"/>
      <c r="T249" s="196"/>
      <c r="AT249" s="197" t="s">
        <v>120</v>
      </c>
      <c r="AU249" s="197" t="s">
        <v>72</v>
      </c>
      <c r="AV249" s="8" t="s">
        <v>77</v>
      </c>
      <c r="AW249" s="8" t="s">
        <v>34</v>
      </c>
      <c r="AX249" s="8" t="s">
        <v>72</v>
      </c>
      <c r="AY249" s="197" t="s">
        <v>114</v>
      </c>
    </row>
    <row r="250" s="9" customFormat="1">
      <c r="B250" s="198"/>
      <c r="C250" s="199"/>
      <c r="D250" s="184" t="s">
        <v>120</v>
      </c>
      <c r="E250" s="200" t="s">
        <v>1</v>
      </c>
      <c r="F250" s="201" t="s">
        <v>377</v>
      </c>
      <c r="G250" s="199"/>
      <c r="H250" s="202">
        <v>4.7000000000000002</v>
      </c>
      <c r="I250" s="203"/>
      <c r="J250" s="199"/>
      <c r="K250" s="199"/>
      <c r="L250" s="204"/>
      <c r="M250" s="205"/>
      <c r="N250" s="206"/>
      <c r="O250" s="206"/>
      <c r="P250" s="206"/>
      <c r="Q250" s="206"/>
      <c r="R250" s="206"/>
      <c r="S250" s="206"/>
      <c r="T250" s="207"/>
      <c r="AT250" s="208" t="s">
        <v>120</v>
      </c>
      <c r="AU250" s="208" t="s">
        <v>72</v>
      </c>
      <c r="AV250" s="9" t="s">
        <v>81</v>
      </c>
      <c r="AW250" s="9" t="s">
        <v>34</v>
      </c>
      <c r="AX250" s="9" t="s">
        <v>72</v>
      </c>
      <c r="AY250" s="208" t="s">
        <v>114</v>
      </c>
    </row>
    <row r="251" s="8" customFormat="1">
      <c r="B251" s="188"/>
      <c r="C251" s="189"/>
      <c r="D251" s="184" t="s">
        <v>120</v>
      </c>
      <c r="E251" s="190" t="s">
        <v>1</v>
      </c>
      <c r="F251" s="191" t="s">
        <v>316</v>
      </c>
      <c r="G251" s="189"/>
      <c r="H251" s="190" t="s">
        <v>1</v>
      </c>
      <c r="I251" s="192"/>
      <c r="J251" s="189"/>
      <c r="K251" s="189"/>
      <c r="L251" s="193"/>
      <c r="M251" s="194"/>
      <c r="N251" s="195"/>
      <c r="O251" s="195"/>
      <c r="P251" s="195"/>
      <c r="Q251" s="195"/>
      <c r="R251" s="195"/>
      <c r="S251" s="195"/>
      <c r="T251" s="196"/>
      <c r="AT251" s="197" t="s">
        <v>120</v>
      </c>
      <c r="AU251" s="197" t="s">
        <v>72</v>
      </c>
      <c r="AV251" s="8" t="s">
        <v>77</v>
      </c>
      <c r="AW251" s="8" t="s">
        <v>34</v>
      </c>
      <c r="AX251" s="8" t="s">
        <v>72</v>
      </c>
      <c r="AY251" s="197" t="s">
        <v>114</v>
      </c>
    </row>
    <row r="252" s="9" customFormat="1">
      <c r="B252" s="198"/>
      <c r="C252" s="199"/>
      <c r="D252" s="184" t="s">
        <v>120</v>
      </c>
      <c r="E252" s="200" t="s">
        <v>1</v>
      </c>
      <c r="F252" s="201" t="s">
        <v>378</v>
      </c>
      <c r="G252" s="199"/>
      <c r="H252" s="202">
        <v>8.0999999999999996</v>
      </c>
      <c r="I252" s="203"/>
      <c r="J252" s="199"/>
      <c r="K252" s="199"/>
      <c r="L252" s="204"/>
      <c r="M252" s="205"/>
      <c r="N252" s="206"/>
      <c r="O252" s="206"/>
      <c r="P252" s="206"/>
      <c r="Q252" s="206"/>
      <c r="R252" s="206"/>
      <c r="S252" s="206"/>
      <c r="T252" s="207"/>
      <c r="AT252" s="208" t="s">
        <v>120</v>
      </c>
      <c r="AU252" s="208" t="s">
        <v>72</v>
      </c>
      <c r="AV252" s="9" t="s">
        <v>81</v>
      </c>
      <c r="AW252" s="9" t="s">
        <v>34</v>
      </c>
      <c r="AX252" s="9" t="s">
        <v>72</v>
      </c>
      <c r="AY252" s="208" t="s">
        <v>114</v>
      </c>
    </row>
    <row r="253" s="8" customFormat="1">
      <c r="B253" s="188"/>
      <c r="C253" s="189"/>
      <c r="D253" s="184" t="s">
        <v>120</v>
      </c>
      <c r="E253" s="190" t="s">
        <v>1</v>
      </c>
      <c r="F253" s="191" t="s">
        <v>318</v>
      </c>
      <c r="G253" s="189"/>
      <c r="H253" s="190" t="s">
        <v>1</v>
      </c>
      <c r="I253" s="192"/>
      <c r="J253" s="189"/>
      <c r="K253" s="189"/>
      <c r="L253" s="193"/>
      <c r="M253" s="194"/>
      <c r="N253" s="195"/>
      <c r="O253" s="195"/>
      <c r="P253" s="195"/>
      <c r="Q253" s="195"/>
      <c r="R253" s="195"/>
      <c r="S253" s="195"/>
      <c r="T253" s="196"/>
      <c r="AT253" s="197" t="s">
        <v>120</v>
      </c>
      <c r="AU253" s="197" t="s">
        <v>72</v>
      </c>
      <c r="AV253" s="8" t="s">
        <v>77</v>
      </c>
      <c r="AW253" s="8" t="s">
        <v>34</v>
      </c>
      <c r="AX253" s="8" t="s">
        <v>72</v>
      </c>
      <c r="AY253" s="197" t="s">
        <v>114</v>
      </c>
    </row>
    <row r="254" s="9" customFormat="1">
      <c r="B254" s="198"/>
      <c r="C254" s="199"/>
      <c r="D254" s="184" t="s">
        <v>120</v>
      </c>
      <c r="E254" s="200" t="s">
        <v>1</v>
      </c>
      <c r="F254" s="201" t="s">
        <v>317</v>
      </c>
      <c r="G254" s="199"/>
      <c r="H254" s="202">
        <v>8.4000000000000004</v>
      </c>
      <c r="I254" s="203"/>
      <c r="J254" s="199"/>
      <c r="K254" s="199"/>
      <c r="L254" s="204"/>
      <c r="M254" s="205"/>
      <c r="N254" s="206"/>
      <c r="O254" s="206"/>
      <c r="P254" s="206"/>
      <c r="Q254" s="206"/>
      <c r="R254" s="206"/>
      <c r="S254" s="206"/>
      <c r="T254" s="207"/>
      <c r="AT254" s="208" t="s">
        <v>120</v>
      </c>
      <c r="AU254" s="208" t="s">
        <v>72</v>
      </c>
      <c r="AV254" s="9" t="s">
        <v>81</v>
      </c>
      <c r="AW254" s="9" t="s">
        <v>34</v>
      </c>
      <c r="AX254" s="9" t="s">
        <v>72</v>
      </c>
      <c r="AY254" s="208" t="s">
        <v>114</v>
      </c>
    </row>
    <row r="255" s="10" customFormat="1">
      <c r="B255" s="209"/>
      <c r="C255" s="210"/>
      <c r="D255" s="184" t="s">
        <v>120</v>
      </c>
      <c r="E255" s="211" t="s">
        <v>1</v>
      </c>
      <c r="F255" s="212" t="s">
        <v>125</v>
      </c>
      <c r="G255" s="210"/>
      <c r="H255" s="213">
        <v>21.199999999999999</v>
      </c>
      <c r="I255" s="214"/>
      <c r="J255" s="210"/>
      <c r="K255" s="210"/>
      <c r="L255" s="215"/>
      <c r="M255" s="216"/>
      <c r="N255" s="217"/>
      <c r="O255" s="217"/>
      <c r="P255" s="217"/>
      <c r="Q255" s="217"/>
      <c r="R255" s="217"/>
      <c r="S255" s="217"/>
      <c r="T255" s="218"/>
      <c r="AT255" s="219" t="s">
        <v>120</v>
      </c>
      <c r="AU255" s="219" t="s">
        <v>72</v>
      </c>
      <c r="AV255" s="10" t="s">
        <v>113</v>
      </c>
      <c r="AW255" s="10" t="s">
        <v>34</v>
      </c>
      <c r="AX255" s="10" t="s">
        <v>77</v>
      </c>
      <c r="AY255" s="219" t="s">
        <v>114</v>
      </c>
    </row>
    <row r="256" s="1" customFormat="1" ht="22.5" customHeight="1">
      <c r="B256" s="35"/>
      <c r="C256" s="172" t="s">
        <v>379</v>
      </c>
      <c r="D256" s="172" t="s">
        <v>108</v>
      </c>
      <c r="E256" s="173" t="s">
        <v>380</v>
      </c>
      <c r="F256" s="174" t="s">
        <v>381</v>
      </c>
      <c r="G256" s="175" t="s">
        <v>382</v>
      </c>
      <c r="H256" s="176">
        <v>86.299999999999997</v>
      </c>
      <c r="I256" s="177"/>
      <c r="J256" s="178">
        <f>ROUND(I256*H256,2)</f>
        <v>0</v>
      </c>
      <c r="K256" s="174" t="s">
        <v>112</v>
      </c>
      <c r="L256" s="40"/>
      <c r="M256" s="179" t="s">
        <v>1</v>
      </c>
      <c r="N256" s="180" t="s">
        <v>43</v>
      </c>
      <c r="O256" s="76"/>
      <c r="P256" s="181">
        <f>O256*H256</f>
        <v>0</v>
      </c>
      <c r="Q256" s="181">
        <v>0</v>
      </c>
      <c r="R256" s="181">
        <f>Q256*H256</f>
        <v>0</v>
      </c>
      <c r="S256" s="181">
        <v>0</v>
      </c>
      <c r="T256" s="182">
        <f>S256*H256</f>
        <v>0</v>
      </c>
      <c r="AR256" s="14" t="s">
        <v>113</v>
      </c>
      <c r="AT256" s="14" t="s">
        <v>108</v>
      </c>
      <c r="AU256" s="14" t="s">
        <v>72</v>
      </c>
      <c r="AY256" s="14" t="s">
        <v>114</v>
      </c>
      <c r="BE256" s="183">
        <f>IF(N256="základní",J256,0)</f>
        <v>0</v>
      </c>
      <c r="BF256" s="183">
        <f>IF(N256="snížená",J256,0)</f>
        <v>0</v>
      </c>
      <c r="BG256" s="183">
        <f>IF(N256="zákl. přenesená",J256,0)</f>
        <v>0</v>
      </c>
      <c r="BH256" s="183">
        <f>IF(N256="sníž. přenesená",J256,0)</f>
        <v>0</v>
      </c>
      <c r="BI256" s="183">
        <f>IF(N256="nulová",J256,0)</f>
        <v>0</v>
      </c>
      <c r="BJ256" s="14" t="s">
        <v>77</v>
      </c>
      <c r="BK256" s="183">
        <f>ROUND(I256*H256,2)</f>
        <v>0</v>
      </c>
      <c r="BL256" s="14" t="s">
        <v>113</v>
      </c>
      <c r="BM256" s="14" t="s">
        <v>383</v>
      </c>
    </row>
    <row r="257" s="1" customFormat="1">
      <c r="B257" s="35"/>
      <c r="C257" s="36"/>
      <c r="D257" s="184" t="s">
        <v>116</v>
      </c>
      <c r="E257" s="36"/>
      <c r="F257" s="185" t="s">
        <v>384</v>
      </c>
      <c r="G257" s="36"/>
      <c r="H257" s="36"/>
      <c r="I257" s="128"/>
      <c r="J257" s="36"/>
      <c r="K257" s="36"/>
      <c r="L257" s="40"/>
      <c r="M257" s="186"/>
      <c r="N257" s="76"/>
      <c r="O257" s="76"/>
      <c r="P257" s="76"/>
      <c r="Q257" s="76"/>
      <c r="R257" s="76"/>
      <c r="S257" s="76"/>
      <c r="T257" s="77"/>
      <c r="AT257" s="14" t="s">
        <v>116</v>
      </c>
      <c r="AU257" s="14" t="s">
        <v>72</v>
      </c>
    </row>
    <row r="258" s="8" customFormat="1">
      <c r="B258" s="188"/>
      <c r="C258" s="189"/>
      <c r="D258" s="184" t="s">
        <v>120</v>
      </c>
      <c r="E258" s="190" t="s">
        <v>1</v>
      </c>
      <c r="F258" s="191" t="s">
        <v>305</v>
      </c>
      <c r="G258" s="189"/>
      <c r="H258" s="190" t="s">
        <v>1</v>
      </c>
      <c r="I258" s="192"/>
      <c r="J258" s="189"/>
      <c r="K258" s="189"/>
      <c r="L258" s="193"/>
      <c r="M258" s="194"/>
      <c r="N258" s="195"/>
      <c r="O258" s="195"/>
      <c r="P258" s="195"/>
      <c r="Q258" s="195"/>
      <c r="R258" s="195"/>
      <c r="S258" s="195"/>
      <c r="T258" s="196"/>
      <c r="AT258" s="197" t="s">
        <v>120</v>
      </c>
      <c r="AU258" s="197" t="s">
        <v>72</v>
      </c>
      <c r="AV258" s="8" t="s">
        <v>77</v>
      </c>
      <c r="AW258" s="8" t="s">
        <v>34</v>
      </c>
      <c r="AX258" s="8" t="s">
        <v>72</v>
      </c>
      <c r="AY258" s="197" t="s">
        <v>114</v>
      </c>
    </row>
    <row r="259" s="9" customFormat="1">
      <c r="B259" s="198"/>
      <c r="C259" s="199"/>
      <c r="D259" s="184" t="s">
        <v>120</v>
      </c>
      <c r="E259" s="200" t="s">
        <v>1</v>
      </c>
      <c r="F259" s="201" t="s">
        <v>385</v>
      </c>
      <c r="G259" s="199"/>
      <c r="H259" s="202">
        <v>31.300000000000001</v>
      </c>
      <c r="I259" s="203"/>
      <c r="J259" s="199"/>
      <c r="K259" s="199"/>
      <c r="L259" s="204"/>
      <c r="M259" s="205"/>
      <c r="N259" s="206"/>
      <c r="O259" s="206"/>
      <c r="P259" s="206"/>
      <c r="Q259" s="206"/>
      <c r="R259" s="206"/>
      <c r="S259" s="206"/>
      <c r="T259" s="207"/>
      <c r="AT259" s="208" t="s">
        <v>120</v>
      </c>
      <c r="AU259" s="208" t="s">
        <v>72</v>
      </c>
      <c r="AV259" s="9" t="s">
        <v>81</v>
      </c>
      <c r="AW259" s="9" t="s">
        <v>34</v>
      </c>
      <c r="AX259" s="9" t="s">
        <v>72</v>
      </c>
      <c r="AY259" s="208" t="s">
        <v>114</v>
      </c>
    </row>
    <row r="260" s="8" customFormat="1">
      <c r="B260" s="188"/>
      <c r="C260" s="189"/>
      <c r="D260" s="184" t="s">
        <v>120</v>
      </c>
      <c r="E260" s="190" t="s">
        <v>1</v>
      </c>
      <c r="F260" s="191" t="s">
        <v>316</v>
      </c>
      <c r="G260" s="189"/>
      <c r="H260" s="190" t="s">
        <v>1</v>
      </c>
      <c r="I260" s="192"/>
      <c r="J260" s="189"/>
      <c r="K260" s="189"/>
      <c r="L260" s="193"/>
      <c r="M260" s="194"/>
      <c r="N260" s="195"/>
      <c r="O260" s="195"/>
      <c r="P260" s="195"/>
      <c r="Q260" s="195"/>
      <c r="R260" s="195"/>
      <c r="S260" s="195"/>
      <c r="T260" s="196"/>
      <c r="AT260" s="197" t="s">
        <v>120</v>
      </c>
      <c r="AU260" s="197" t="s">
        <v>72</v>
      </c>
      <c r="AV260" s="8" t="s">
        <v>77</v>
      </c>
      <c r="AW260" s="8" t="s">
        <v>34</v>
      </c>
      <c r="AX260" s="8" t="s">
        <v>72</v>
      </c>
      <c r="AY260" s="197" t="s">
        <v>114</v>
      </c>
    </row>
    <row r="261" s="9" customFormat="1">
      <c r="B261" s="198"/>
      <c r="C261" s="199"/>
      <c r="D261" s="184" t="s">
        <v>120</v>
      </c>
      <c r="E261" s="200" t="s">
        <v>1</v>
      </c>
      <c r="F261" s="201" t="s">
        <v>386</v>
      </c>
      <c r="G261" s="199"/>
      <c r="H261" s="202">
        <v>37.399999999999999</v>
      </c>
      <c r="I261" s="203"/>
      <c r="J261" s="199"/>
      <c r="K261" s="199"/>
      <c r="L261" s="204"/>
      <c r="M261" s="205"/>
      <c r="N261" s="206"/>
      <c r="O261" s="206"/>
      <c r="P261" s="206"/>
      <c r="Q261" s="206"/>
      <c r="R261" s="206"/>
      <c r="S261" s="206"/>
      <c r="T261" s="207"/>
      <c r="AT261" s="208" t="s">
        <v>120</v>
      </c>
      <c r="AU261" s="208" t="s">
        <v>72</v>
      </c>
      <c r="AV261" s="9" t="s">
        <v>81</v>
      </c>
      <c r="AW261" s="9" t="s">
        <v>34</v>
      </c>
      <c r="AX261" s="9" t="s">
        <v>72</v>
      </c>
      <c r="AY261" s="208" t="s">
        <v>114</v>
      </c>
    </row>
    <row r="262" s="8" customFormat="1">
      <c r="B262" s="188"/>
      <c r="C262" s="189"/>
      <c r="D262" s="184" t="s">
        <v>120</v>
      </c>
      <c r="E262" s="190" t="s">
        <v>1</v>
      </c>
      <c r="F262" s="191" t="s">
        <v>318</v>
      </c>
      <c r="G262" s="189"/>
      <c r="H262" s="190" t="s">
        <v>1</v>
      </c>
      <c r="I262" s="192"/>
      <c r="J262" s="189"/>
      <c r="K262" s="189"/>
      <c r="L262" s="193"/>
      <c r="M262" s="194"/>
      <c r="N262" s="195"/>
      <c r="O262" s="195"/>
      <c r="P262" s="195"/>
      <c r="Q262" s="195"/>
      <c r="R262" s="195"/>
      <c r="S262" s="195"/>
      <c r="T262" s="196"/>
      <c r="AT262" s="197" t="s">
        <v>120</v>
      </c>
      <c r="AU262" s="197" t="s">
        <v>72</v>
      </c>
      <c r="AV262" s="8" t="s">
        <v>77</v>
      </c>
      <c r="AW262" s="8" t="s">
        <v>34</v>
      </c>
      <c r="AX262" s="8" t="s">
        <v>72</v>
      </c>
      <c r="AY262" s="197" t="s">
        <v>114</v>
      </c>
    </row>
    <row r="263" s="9" customFormat="1">
      <c r="B263" s="198"/>
      <c r="C263" s="199"/>
      <c r="D263" s="184" t="s">
        <v>120</v>
      </c>
      <c r="E263" s="200" t="s">
        <v>1</v>
      </c>
      <c r="F263" s="201" t="s">
        <v>387</v>
      </c>
      <c r="G263" s="199"/>
      <c r="H263" s="202">
        <v>17.600000000000001</v>
      </c>
      <c r="I263" s="203"/>
      <c r="J263" s="199"/>
      <c r="K263" s="199"/>
      <c r="L263" s="204"/>
      <c r="M263" s="205"/>
      <c r="N263" s="206"/>
      <c r="O263" s="206"/>
      <c r="P263" s="206"/>
      <c r="Q263" s="206"/>
      <c r="R263" s="206"/>
      <c r="S263" s="206"/>
      <c r="T263" s="207"/>
      <c r="AT263" s="208" t="s">
        <v>120</v>
      </c>
      <c r="AU263" s="208" t="s">
        <v>72</v>
      </c>
      <c r="AV263" s="9" t="s">
        <v>81</v>
      </c>
      <c r="AW263" s="9" t="s">
        <v>34</v>
      </c>
      <c r="AX263" s="9" t="s">
        <v>72</v>
      </c>
      <c r="AY263" s="208" t="s">
        <v>114</v>
      </c>
    </row>
    <row r="264" s="10" customFormat="1">
      <c r="B264" s="209"/>
      <c r="C264" s="210"/>
      <c r="D264" s="184" t="s">
        <v>120</v>
      </c>
      <c r="E264" s="211" t="s">
        <v>1</v>
      </c>
      <c r="F264" s="212" t="s">
        <v>125</v>
      </c>
      <c r="G264" s="210"/>
      <c r="H264" s="213">
        <v>86.299999999999997</v>
      </c>
      <c r="I264" s="214"/>
      <c r="J264" s="210"/>
      <c r="K264" s="210"/>
      <c r="L264" s="215"/>
      <c r="M264" s="216"/>
      <c r="N264" s="217"/>
      <c r="O264" s="217"/>
      <c r="P264" s="217"/>
      <c r="Q264" s="217"/>
      <c r="R264" s="217"/>
      <c r="S264" s="217"/>
      <c r="T264" s="218"/>
      <c r="AT264" s="219" t="s">
        <v>120</v>
      </c>
      <c r="AU264" s="219" t="s">
        <v>72</v>
      </c>
      <c r="AV264" s="10" t="s">
        <v>113</v>
      </c>
      <c r="AW264" s="10" t="s">
        <v>34</v>
      </c>
      <c r="AX264" s="10" t="s">
        <v>77</v>
      </c>
      <c r="AY264" s="219" t="s">
        <v>114</v>
      </c>
    </row>
    <row r="265" s="1" customFormat="1" ht="22.5" customHeight="1">
      <c r="B265" s="35"/>
      <c r="C265" s="172" t="s">
        <v>388</v>
      </c>
      <c r="D265" s="172" t="s">
        <v>108</v>
      </c>
      <c r="E265" s="173" t="s">
        <v>389</v>
      </c>
      <c r="F265" s="174" t="s">
        <v>390</v>
      </c>
      <c r="G265" s="175" t="s">
        <v>382</v>
      </c>
      <c r="H265" s="176">
        <v>86.299999999999997</v>
      </c>
      <c r="I265" s="177"/>
      <c r="J265" s="178">
        <f>ROUND(I265*H265,2)</f>
        <v>0</v>
      </c>
      <c r="K265" s="174" t="s">
        <v>112</v>
      </c>
      <c r="L265" s="40"/>
      <c r="M265" s="179" t="s">
        <v>1</v>
      </c>
      <c r="N265" s="180" t="s">
        <v>43</v>
      </c>
      <c r="O265" s="76"/>
      <c r="P265" s="181">
        <f>O265*H265</f>
        <v>0</v>
      </c>
      <c r="Q265" s="181">
        <v>0</v>
      </c>
      <c r="R265" s="181">
        <f>Q265*H265</f>
        <v>0</v>
      </c>
      <c r="S265" s="181">
        <v>0</v>
      </c>
      <c r="T265" s="182">
        <f>S265*H265</f>
        <v>0</v>
      </c>
      <c r="AR265" s="14" t="s">
        <v>113</v>
      </c>
      <c r="AT265" s="14" t="s">
        <v>108</v>
      </c>
      <c r="AU265" s="14" t="s">
        <v>72</v>
      </c>
      <c r="AY265" s="14" t="s">
        <v>114</v>
      </c>
      <c r="BE265" s="183">
        <f>IF(N265="základní",J265,0)</f>
        <v>0</v>
      </c>
      <c r="BF265" s="183">
        <f>IF(N265="snížená",J265,0)</f>
        <v>0</v>
      </c>
      <c r="BG265" s="183">
        <f>IF(N265="zákl. přenesená",J265,0)</f>
        <v>0</v>
      </c>
      <c r="BH265" s="183">
        <f>IF(N265="sníž. přenesená",J265,0)</f>
        <v>0</v>
      </c>
      <c r="BI265" s="183">
        <f>IF(N265="nulová",J265,0)</f>
        <v>0</v>
      </c>
      <c r="BJ265" s="14" t="s">
        <v>77</v>
      </c>
      <c r="BK265" s="183">
        <f>ROUND(I265*H265,2)</f>
        <v>0</v>
      </c>
      <c r="BL265" s="14" t="s">
        <v>113</v>
      </c>
      <c r="BM265" s="14" t="s">
        <v>391</v>
      </c>
    </row>
    <row r="266" s="1" customFormat="1">
      <c r="B266" s="35"/>
      <c r="C266" s="36"/>
      <c r="D266" s="184" t="s">
        <v>116</v>
      </c>
      <c r="E266" s="36"/>
      <c r="F266" s="185" t="s">
        <v>392</v>
      </c>
      <c r="G266" s="36"/>
      <c r="H266" s="36"/>
      <c r="I266" s="128"/>
      <c r="J266" s="36"/>
      <c r="K266" s="36"/>
      <c r="L266" s="40"/>
      <c r="M266" s="186"/>
      <c r="N266" s="76"/>
      <c r="O266" s="76"/>
      <c r="P266" s="76"/>
      <c r="Q266" s="76"/>
      <c r="R266" s="76"/>
      <c r="S266" s="76"/>
      <c r="T266" s="77"/>
      <c r="AT266" s="14" t="s">
        <v>116</v>
      </c>
      <c r="AU266" s="14" t="s">
        <v>72</v>
      </c>
    </row>
    <row r="267" s="8" customFormat="1">
      <c r="B267" s="188"/>
      <c r="C267" s="189"/>
      <c r="D267" s="184" t="s">
        <v>120</v>
      </c>
      <c r="E267" s="190" t="s">
        <v>1</v>
      </c>
      <c r="F267" s="191" t="s">
        <v>305</v>
      </c>
      <c r="G267" s="189"/>
      <c r="H267" s="190" t="s">
        <v>1</v>
      </c>
      <c r="I267" s="192"/>
      <c r="J267" s="189"/>
      <c r="K267" s="189"/>
      <c r="L267" s="193"/>
      <c r="M267" s="194"/>
      <c r="N267" s="195"/>
      <c r="O267" s="195"/>
      <c r="P267" s="195"/>
      <c r="Q267" s="195"/>
      <c r="R267" s="195"/>
      <c r="S267" s="195"/>
      <c r="T267" s="196"/>
      <c r="AT267" s="197" t="s">
        <v>120</v>
      </c>
      <c r="AU267" s="197" t="s">
        <v>72</v>
      </c>
      <c r="AV267" s="8" t="s">
        <v>77</v>
      </c>
      <c r="AW267" s="8" t="s">
        <v>34</v>
      </c>
      <c r="AX267" s="8" t="s">
        <v>72</v>
      </c>
      <c r="AY267" s="197" t="s">
        <v>114</v>
      </c>
    </row>
    <row r="268" s="9" customFormat="1">
      <c r="B268" s="198"/>
      <c r="C268" s="199"/>
      <c r="D268" s="184" t="s">
        <v>120</v>
      </c>
      <c r="E268" s="200" t="s">
        <v>1</v>
      </c>
      <c r="F268" s="201" t="s">
        <v>385</v>
      </c>
      <c r="G268" s="199"/>
      <c r="H268" s="202">
        <v>31.300000000000001</v>
      </c>
      <c r="I268" s="203"/>
      <c r="J268" s="199"/>
      <c r="K268" s="199"/>
      <c r="L268" s="204"/>
      <c r="M268" s="205"/>
      <c r="N268" s="206"/>
      <c r="O268" s="206"/>
      <c r="P268" s="206"/>
      <c r="Q268" s="206"/>
      <c r="R268" s="206"/>
      <c r="S268" s="206"/>
      <c r="T268" s="207"/>
      <c r="AT268" s="208" t="s">
        <v>120</v>
      </c>
      <c r="AU268" s="208" t="s">
        <v>72</v>
      </c>
      <c r="AV268" s="9" t="s">
        <v>81</v>
      </c>
      <c r="AW268" s="9" t="s">
        <v>34</v>
      </c>
      <c r="AX268" s="9" t="s">
        <v>72</v>
      </c>
      <c r="AY268" s="208" t="s">
        <v>114</v>
      </c>
    </row>
    <row r="269" s="8" customFormat="1">
      <c r="B269" s="188"/>
      <c r="C269" s="189"/>
      <c r="D269" s="184" t="s">
        <v>120</v>
      </c>
      <c r="E269" s="190" t="s">
        <v>1</v>
      </c>
      <c r="F269" s="191" t="s">
        <v>316</v>
      </c>
      <c r="G269" s="189"/>
      <c r="H269" s="190" t="s">
        <v>1</v>
      </c>
      <c r="I269" s="192"/>
      <c r="J269" s="189"/>
      <c r="K269" s="189"/>
      <c r="L269" s="193"/>
      <c r="M269" s="194"/>
      <c r="N269" s="195"/>
      <c r="O269" s="195"/>
      <c r="P269" s="195"/>
      <c r="Q269" s="195"/>
      <c r="R269" s="195"/>
      <c r="S269" s="195"/>
      <c r="T269" s="196"/>
      <c r="AT269" s="197" t="s">
        <v>120</v>
      </c>
      <c r="AU269" s="197" t="s">
        <v>72</v>
      </c>
      <c r="AV269" s="8" t="s">
        <v>77</v>
      </c>
      <c r="AW269" s="8" t="s">
        <v>34</v>
      </c>
      <c r="AX269" s="8" t="s">
        <v>72</v>
      </c>
      <c r="AY269" s="197" t="s">
        <v>114</v>
      </c>
    </row>
    <row r="270" s="9" customFormat="1">
      <c r="B270" s="198"/>
      <c r="C270" s="199"/>
      <c r="D270" s="184" t="s">
        <v>120</v>
      </c>
      <c r="E270" s="200" t="s">
        <v>1</v>
      </c>
      <c r="F270" s="201" t="s">
        <v>386</v>
      </c>
      <c r="G270" s="199"/>
      <c r="H270" s="202">
        <v>37.399999999999999</v>
      </c>
      <c r="I270" s="203"/>
      <c r="J270" s="199"/>
      <c r="K270" s="199"/>
      <c r="L270" s="204"/>
      <c r="M270" s="205"/>
      <c r="N270" s="206"/>
      <c r="O270" s="206"/>
      <c r="P270" s="206"/>
      <c r="Q270" s="206"/>
      <c r="R270" s="206"/>
      <c r="S270" s="206"/>
      <c r="T270" s="207"/>
      <c r="AT270" s="208" t="s">
        <v>120</v>
      </c>
      <c r="AU270" s="208" t="s">
        <v>72</v>
      </c>
      <c r="AV270" s="9" t="s">
        <v>81</v>
      </c>
      <c r="AW270" s="9" t="s">
        <v>34</v>
      </c>
      <c r="AX270" s="9" t="s">
        <v>72</v>
      </c>
      <c r="AY270" s="208" t="s">
        <v>114</v>
      </c>
    </row>
    <row r="271" s="8" customFormat="1">
      <c r="B271" s="188"/>
      <c r="C271" s="189"/>
      <c r="D271" s="184" t="s">
        <v>120</v>
      </c>
      <c r="E271" s="190" t="s">
        <v>1</v>
      </c>
      <c r="F271" s="191" t="s">
        <v>318</v>
      </c>
      <c r="G271" s="189"/>
      <c r="H271" s="190" t="s">
        <v>1</v>
      </c>
      <c r="I271" s="192"/>
      <c r="J271" s="189"/>
      <c r="K271" s="189"/>
      <c r="L271" s="193"/>
      <c r="M271" s="194"/>
      <c r="N271" s="195"/>
      <c r="O271" s="195"/>
      <c r="P271" s="195"/>
      <c r="Q271" s="195"/>
      <c r="R271" s="195"/>
      <c r="S271" s="195"/>
      <c r="T271" s="196"/>
      <c r="AT271" s="197" t="s">
        <v>120</v>
      </c>
      <c r="AU271" s="197" t="s">
        <v>72</v>
      </c>
      <c r="AV271" s="8" t="s">
        <v>77</v>
      </c>
      <c r="AW271" s="8" t="s">
        <v>34</v>
      </c>
      <c r="AX271" s="8" t="s">
        <v>72</v>
      </c>
      <c r="AY271" s="197" t="s">
        <v>114</v>
      </c>
    </row>
    <row r="272" s="9" customFormat="1">
      <c r="B272" s="198"/>
      <c r="C272" s="199"/>
      <c r="D272" s="184" t="s">
        <v>120</v>
      </c>
      <c r="E272" s="200" t="s">
        <v>1</v>
      </c>
      <c r="F272" s="201" t="s">
        <v>387</v>
      </c>
      <c r="G272" s="199"/>
      <c r="H272" s="202">
        <v>17.600000000000001</v>
      </c>
      <c r="I272" s="203"/>
      <c r="J272" s="199"/>
      <c r="K272" s="199"/>
      <c r="L272" s="204"/>
      <c r="M272" s="205"/>
      <c r="N272" s="206"/>
      <c r="O272" s="206"/>
      <c r="P272" s="206"/>
      <c r="Q272" s="206"/>
      <c r="R272" s="206"/>
      <c r="S272" s="206"/>
      <c r="T272" s="207"/>
      <c r="AT272" s="208" t="s">
        <v>120</v>
      </c>
      <c r="AU272" s="208" t="s">
        <v>72</v>
      </c>
      <c r="AV272" s="9" t="s">
        <v>81</v>
      </c>
      <c r="AW272" s="9" t="s">
        <v>34</v>
      </c>
      <c r="AX272" s="9" t="s">
        <v>72</v>
      </c>
      <c r="AY272" s="208" t="s">
        <v>114</v>
      </c>
    </row>
    <row r="273" s="10" customFormat="1">
      <c r="B273" s="209"/>
      <c r="C273" s="210"/>
      <c r="D273" s="184" t="s">
        <v>120</v>
      </c>
      <c r="E273" s="211" t="s">
        <v>1</v>
      </c>
      <c r="F273" s="212" t="s">
        <v>125</v>
      </c>
      <c r="G273" s="210"/>
      <c r="H273" s="213">
        <v>86.299999999999997</v>
      </c>
      <c r="I273" s="214"/>
      <c r="J273" s="210"/>
      <c r="K273" s="210"/>
      <c r="L273" s="215"/>
      <c r="M273" s="216"/>
      <c r="N273" s="217"/>
      <c r="O273" s="217"/>
      <c r="P273" s="217"/>
      <c r="Q273" s="217"/>
      <c r="R273" s="217"/>
      <c r="S273" s="217"/>
      <c r="T273" s="218"/>
      <c r="AT273" s="219" t="s">
        <v>120</v>
      </c>
      <c r="AU273" s="219" t="s">
        <v>72</v>
      </c>
      <c r="AV273" s="10" t="s">
        <v>113</v>
      </c>
      <c r="AW273" s="10" t="s">
        <v>34</v>
      </c>
      <c r="AX273" s="10" t="s">
        <v>77</v>
      </c>
      <c r="AY273" s="219" t="s">
        <v>114</v>
      </c>
    </row>
    <row r="274" s="1" customFormat="1" ht="22.5" customHeight="1">
      <c r="B274" s="35"/>
      <c r="C274" s="220" t="s">
        <v>393</v>
      </c>
      <c r="D274" s="220" t="s">
        <v>126</v>
      </c>
      <c r="E274" s="221" t="s">
        <v>394</v>
      </c>
      <c r="F274" s="222" t="s">
        <v>395</v>
      </c>
      <c r="G274" s="223" t="s">
        <v>290</v>
      </c>
      <c r="H274" s="224">
        <v>38</v>
      </c>
      <c r="I274" s="225"/>
      <c r="J274" s="226">
        <f>ROUND(I274*H274,2)</f>
        <v>0</v>
      </c>
      <c r="K274" s="222" t="s">
        <v>112</v>
      </c>
      <c r="L274" s="227"/>
      <c r="M274" s="228" t="s">
        <v>1</v>
      </c>
      <c r="N274" s="229" t="s">
        <v>43</v>
      </c>
      <c r="O274" s="76"/>
      <c r="P274" s="181">
        <f>O274*H274</f>
        <v>0</v>
      </c>
      <c r="Q274" s="181">
        <v>1</v>
      </c>
      <c r="R274" s="181">
        <f>Q274*H274</f>
        <v>38</v>
      </c>
      <c r="S274" s="181">
        <v>0</v>
      </c>
      <c r="T274" s="182">
        <f>S274*H274</f>
        <v>0</v>
      </c>
      <c r="AR274" s="14" t="s">
        <v>129</v>
      </c>
      <c r="AT274" s="14" t="s">
        <v>126</v>
      </c>
      <c r="AU274" s="14" t="s">
        <v>72</v>
      </c>
      <c r="AY274" s="14" t="s">
        <v>114</v>
      </c>
      <c r="BE274" s="183">
        <f>IF(N274="základní",J274,0)</f>
        <v>0</v>
      </c>
      <c r="BF274" s="183">
        <f>IF(N274="snížená",J274,0)</f>
        <v>0</v>
      </c>
      <c r="BG274" s="183">
        <f>IF(N274="zákl. přenesená",J274,0)</f>
        <v>0</v>
      </c>
      <c r="BH274" s="183">
        <f>IF(N274="sníž. přenesená",J274,0)</f>
        <v>0</v>
      </c>
      <c r="BI274" s="183">
        <f>IF(N274="nulová",J274,0)</f>
        <v>0</v>
      </c>
      <c r="BJ274" s="14" t="s">
        <v>77</v>
      </c>
      <c r="BK274" s="183">
        <f>ROUND(I274*H274,2)</f>
        <v>0</v>
      </c>
      <c r="BL274" s="14" t="s">
        <v>113</v>
      </c>
      <c r="BM274" s="14" t="s">
        <v>396</v>
      </c>
    </row>
    <row r="275" s="1" customFormat="1">
      <c r="B275" s="35"/>
      <c r="C275" s="36"/>
      <c r="D275" s="184" t="s">
        <v>116</v>
      </c>
      <c r="E275" s="36"/>
      <c r="F275" s="185" t="s">
        <v>395</v>
      </c>
      <c r="G275" s="36"/>
      <c r="H275" s="36"/>
      <c r="I275" s="128"/>
      <c r="J275" s="36"/>
      <c r="K275" s="36"/>
      <c r="L275" s="40"/>
      <c r="M275" s="186"/>
      <c r="N275" s="76"/>
      <c r="O275" s="76"/>
      <c r="P275" s="76"/>
      <c r="Q275" s="76"/>
      <c r="R275" s="76"/>
      <c r="S275" s="76"/>
      <c r="T275" s="77"/>
      <c r="AT275" s="14" t="s">
        <v>116</v>
      </c>
      <c r="AU275" s="14" t="s">
        <v>72</v>
      </c>
    </row>
    <row r="276" s="8" customFormat="1">
      <c r="B276" s="188"/>
      <c r="C276" s="189"/>
      <c r="D276" s="184" t="s">
        <v>120</v>
      </c>
      <c r="E276" s="190" t="s">
        <v>1</v>
      </c>
      <c r="F276" s="191" t="s">
        <v>397</v>
      </c>
      <c r="G276" s="189"/>
      <c r="H276" s="190" t="s">
        <v>1</v>
      </c>
      <c r="I276" s="192"/>
      <c r="J276" s="189"/>
      <c r="K276" s="189"/>
      <c r="L276" s="193"/>
      <c r="M276" s="194"/>
      <c r="N276" s="195"/>
      <c r="O276" s="195"/>
      <c r="P276" s="195"/>
      <c r="Q276" s="195"/>
      <c r="R276" s="195"/>
      <c r="S276" s="195"/>
      <c r="T276" s="196"/>
      <c r="AT276" s="197" t="s">
        <v>120</v>
      </c>
      <c r="AU276" s="197" t="s">
        <v>72</v>
      </c>
      <c r="AV276" s="8" t="s">
        <v>77</v>
      </c>
      <c r="AW276" s="8" t="s">
        <v>34</v>
      </c>
      <c r="AX276" s="8" t="s">
        <v>72</v>
      </c>
      <c r="AY276" s="197" t="s">
        <v>114</v>
      </c>
    </row>
    <row r="277" s="9" customFormat="1">
      <c r="B277" s="198"/>
      <c r="C277" s="199"/>
      <c r="D277" s="184" t="s">
        <v>120</v>
      </c>
      <c r="E277" s="200" t="s">
        <v>1</v>
      </c>
      <c r="F277" s="201" t="s">
        <v>398</v>
      </c>
      <c r="G277" s="199"/>
      <c r="H277" s="202">
        <v>38</v>
      </c>
      <c r="I277" s="203"/>
      <c r="J277" s="199"/>
      <c r="K277" s="199"/>
      <c r="L277" s="204"/>
      <c r="M277" s="205"/>
      <c r="N277" s="206"/>
      <c r="O277" s="206"/>
      <c r="P277" s="206"/>
      <c r="Q277" s="206"/>
      <c r="R277" s="206"/>
      <c r="S277" s="206"/>
      <c r="T277" s="207"/>
      <c r="AT277" s="208" t="s">
        <v>120</v>
      </c>
      <c r="AU277" s="208" t="s">
        <v>72</v>
      </c>
      <c r="AV277" s="9" t="s">
        <v>81</v>
      </c>
      <c r="AW277" s="9" t="s">
        <v>34</v>
      </c>
      <c r="AX277" s="9" t="s">
        <v>77</v>
      </c>
      <c r="AY277" s="208" t="s">
        <v>114</v>
      </c>
    </row>
    <row r="278" s="1" customFormat="1" ht="22.5" customHeight="1">
      <c r="B278" s="35"/>
      <c r="C278" s="172" t="s">
        <v>399</v>
      </c>
      <c r="D278" s="172" t="s">
        <v>108</v>
      </c>
      <c r="E278" s="173" t="s">
        <v>400</v>
      </c>
      <c r="F278" s="174" t="s">
        <v>401</v>
      </c>
      <c r="G278" s="175" t="s">
        <v>149</v>
      </c>
      <c r="H278" s="176">
        <v>46</v>
      </c>
      <c r="I278" s="177"/>
      <c r="J278" s="178">
        <f>ROUND(I278*H278,2)</f>
        <v>0</v>
      </c>
      <c r="K278" s="174" t="s">
        <v>112</v>
      </c>
      <c r="L278" s="40"/>
      <c r="M278" s="179" t="s">
        <v>1</v>
      </c>
      <c r="N278" s="180" t="s">
        <v>43</v>
      </c>
      <c r="O278" s="76"/>
      <c r="P278" s="181">
        <f>O278*H278</f>
        <v>0</v>
      </c>
      <c r="Q278" s="181">
        <v>0</v>
      </c>
      <c r="R278" s="181">
        <f>Q278*H278</f>
        <v>0</v>
      </c>
      <c r="S278" s="181">
        <v>0</v>
      </c>
      <c r="T278" s="182">
        <f>S278*H278</f>
        <v>0</v>
      </c>
      <c r="AR278" s="14" t="s">
        <v>113</v>
      </c>
      <c r="AT278" s="14" t="s">
        <v>108</v>
      </c>
      <c r="AU278" s="14" t="s">
        <v>72</v>
      </c>
      <c r="AY278" s="14" t="s">
        <v>114</v>
      </c>
      <c r="BE278" s="183">
        <f>IF(N278="základní",J278,0)</f>
        <v>0</v>
      </c>
      <c r="BF278" s="183">
        <f>IF(N278="snížená",J278,0)</f>
        <v>0</v>
      </c>
      <c r="BG278" s="183">
        <f>IF(N278="zákl. přenesená",J278,0)</f>
        <v>0</v>
      </c>
      <c r="BH278" s="183">
        <f>IF(N278="sníž. přenesená",J278,0)</f>
        <v>0</v>
      </c>
      <c r="BI278" s="183">
        <f>IF(N278="nulová",J278,0)</f>
        <v>0</v>
      </c>
      <c r="BJ278" s="14" t="s">
        <v>77</v>
      </c>
      <c r="BK278" s="183">
        <f>ROUND(I278*H278,2)</f>
        <v>0</v>
      </c>
      <c r="BL278" s="14" t="s">
        <v>113</v>
      </c>
      <c r="BM278" s="14" t="s">
        <v>402</v>
      </c>
    </row>
    <row r="279" s="1" customFormat="1">
      <c r="B279" s="35"/>
      <c r="C279" s="36"/>
      <c r="D279" s="184" t="s">
        <v>116</v>
      </c>
      <c r="E279" s="36"/>
      <c r="F279" s="185" t="s">
        <v>403</v>
      </c>
      <c r="G279" s="36"/>
      <c r="H279" s="36"/>
      <c r="I279" s="128"/>
      <c r="J279" s="36"/>
      <c r="K279" s="36"/>
      <c r="L279" s="40"/>
      <c r="M279" s="186"/>
      <c r="N279" s="76"/>
      <c r="O279" s="76"/>
      <c r="P279" s="76"/>
      <c r="Q279" s="76"/>
      <c r="R279" s="76"/>
      <c r="S279" s="76"/>
      <c r="T279" s="77"/>
      <c r="AT279" s="14" t="s">
        <v>116</v>
      </c>
      <c r="AU279" s="14" t="s">
        <v>72</v>
      </c>
    </row>
    <row r="280" s="8" customFormat="1">
      <c r="B280" s="188"/>
      <c r="C280" s="189"/>
      <c r="D280" s="184" t="s">
        <v>120</v>
      </c>
      <c r="E280" s="190" t="s">
        <v>1</v>
      </c>
      <c r="F280" s="191" t="s">
        <v>397</v>
      </c>
      <c r="G280" s="189"/>
      <c r="H280" s="190" t="s">
        <v>1</v>
      </c>
      <c r="I280" s="192"/>
      <c r="J280" s="189"/>
      <c r="K280" s="189"/>
      <c r="L280" s="193"/>
      <c r="M280" s="194"/>
      <c r="N280" s="195"/>
      <c r="O280" s="195"/>
      <c r="P280" s="195"/>
      <c r="Q280" s="195"/>
      <c r="R280" s="195"/>
      <c r="S280" s="195"/>
      <c r="T280" s="196"/>
      <c r="AT280" s="197" t="s">
        <v>120</v>
      </c>
      <c r="AU280" s="197" t="s">
        <v>72</v>
      </c>
      <c r="AV280" s="8" t="s">
        <v>77</v>
      </c>
      <c r="AW280" s="8" t="s">
        <v>34</v>
      </c>
      <c r="AX280" s="8" t="s">
        <v>72</v>
      </c>
      <c r="AY280" s="197" t="s">
        <v>114</v>
      </c>
    </row>
    <row r="281" s="9" customFormat="1">
      <c r="B281" s="198"/>
      <c r="C281" s="199"/>
      <c r="D281" s="184" t="s">
        <v>120</v>
      </c>
      <c r="E281" s="200" t="s">
        <v>1</v>
      </c>
      <c r="F281" s="201" t="s">
        <v>404</v>
      </c>
      <c r="G281" s="199"/>
      <c r="H281" s="202">
        <v>46</v>
      </c>
      <c r="I281" s="203"/>
      <c r="J281" s="199"/>
      <c r="K281" s="199"/>
      <c r="L281" s="204"/>
      <c r="M281" s="205"/>
      <c r="N281" s="206"/>
      <c r="O281" s="206"/>
      <c r="P281" s="206"/>
      <c r="Q281" s="206"/>
      <c r="R281" s="206"/>
      <c r="S281" s="206"/>
      <c r="T281" s="207"/>
      <c r="AT281" s="208" t="s">
        <v>120</v>
      </c>
      <c r="AU281" s="208" t="s">
        <v>72</v>
      </c>
      <c r="AV281" s="9" t="s">
        <v>81</v>
      </c>
      <c r="AW281" s="9" t="s">
        <v>34</v>
      </c>
      <c r="AX281" s="9" t="s">
        <v>77</v>
      </c>
      <c r="AY281" s="208" t="s">
        <v>114</v>
      </c>
    </row>
    <row r="282" s="1" customFormat="1" ht="22.5" customHeight="1">
      <c r="B282" s="35"/>
      <c r="C282" s="172" t="s">
        <v>278</v>
      </c>
      <c r="D282" s="172" t="s">
        <v>108</v>
      </c>
      <c r="E282" s="173" t="s">
        <v>405</v>
      </c>
      <c r="F282" s="174" t="s">
        <v>406</v>
      </c>
      <c r="G282" s="175" t="s">
        <v>149</v>
      </c>
      <c r="H282" s="176">
        <v>8</v>
      </c>
      <c r="I282" s="177"/>
      <c r="J282" s="178">
        <f>ROUND(I282*H282,2)</f>
        <v>0</v>
      </c>
      <c r="K282" s="174" t="s">
        <v>112</v>
      </c>
      <c r="L282" s="40"/>
      <c r="M282" s="179" t="s">
        <v>1</v>
      </c>
      <c r="N282" s="180" t="s">
        <v>43</v>
      </c>
      <c r="O282" s="76"/>
      <c r="P282" s="181">
        <f>O282*H282</f>
        <v>0</v>
      </c>
      <c r="Q282" s="181">
        <v>0</v>
      </c>
      <c r="R282" s="181">
        <f>Q282*H282</f>
        <v>0</v>
      </c>
      <c r="S282" s="181">
        <v>0</v>
      </c>
      <c r="T282" s="182">
        <f>S282*H282</f>
        <v>0</v>
      </c>
      <c r="AR282" s="14" t="s">
        <v>113</v>
      </c>
      <c r="AT282" s="14" t="s">
        <v>108</v>
      </c>
      <c r="AU282" s="14" t="s">
        <v>72</v>
      </c>
      <c r="AY282" s="14" t="s">
        <v>114</v>
      </c>
      <c r="BE282" s="183">
        <f>IF(N282="základní",J282,0)</f>
        <v>0</v>
      </c>
      <c r="BF282" s="183">
        <f>IF(N282="snížená",J282,0)</f>
        <v>0</v>
      </c>
      <c r="BG282" s="183">
        <f>IF(N282="zákl. přenesená",J282,0)</f>
        <v>0</v>
      </c>
      <c r="BH282" s="183">
        <f>IF(N282="sníž. přenesená",J282,0)</f>
        <v>0</v>
      </c>
      <c r="BI282" s="183">
        <f>IF(N282="nulová",J282,0)</f>
        <v>0</v>
      </c>
      <c r="BJ282" s="14" t="s">
        <v>77</v>
      </c>
      <c r="BK282" s="183">
        <f>ROUND(I282*H282,2)</f>
        <v>0</v>
      </c>
      <c r="BL282" s="14" t="s">
        <v>113</v>
      </c>
      <c r="BM282" s="14" t="s">
        <v>407</v>
      </c>
    </row>
    <row r="283" s="1" customFormat="1">
      <c r="B283" s="35"/>
      <c r="C283" s="36"/>
      <c r="D283" s="184" t="s">
        <v>116</v>
      </c>
      <c r="E283" s="36"/>
      <c r="F283" s="185" t="s">
        <v>408</v>
      </c>
      <c r="G283" s="36"/>
      <c r="H283" s="36"/>
      <c r="I283" s="128"/>
      <c r="J283" s="36"/>
      <c r="K283" s="36"/>
      <c r="L283" s="40"/>
      <c r="M283" s="186"/>
      <c r="N283" s="76"/>
      <c r="O283" s="76"/>
      <c r="P283" s="76"/>
      <c r="Q283" s="76"/>
      <c r="R283" s="76"/>
      <c r="S283" s="76"/>
      <c r="T283" s="77"/>
      <c r="AT283" s="14" t="s">
        <v>116</v>
      </c>
      <c r="AU283" s="14" t="s">
        <v>72</v>
      </c>
    </row>
    <row r="284" s="9" customFormat="1">
      <c r="B284" s="198"/>
      <c r="C284" s="199"/>
      <c r="D284" s="184" t="s">
        <v>120</v>
      </c>
      <c r="E284" s="200" t="s">
        <v>1</v>
      </c>
      <c r="F284" s="201" t="s">
        <v>129</v>
      </c>
      <c r="G284" s="199"/>
      <c r="H284" s="202">
        <v>8</v>
      </c>
      <c r="I284" s="203"/>
      <c r="J284" s="199"/>
      <c r="K284" s="199"/>
      <c r="L284" s="204"/>
      <c r="M284" s="205"/>
      <c r="N284" s="206"/>
      <c r="O284" s="206"/>
      <c r="P284" s="206"/>
      <c r="Q284" s="206"/>
      <c r="R284" s="206"/>
      <c r="S284" s="206"/>
      <c r="T284" s="207"/>
      <c r="AT284" s="208" t="s">
        <v>120</v>
      </c>
      <c r="AU284" s="208" t="s">
        <v>72</v>
      </c>
      <c r="AV284" s="9" t="s">
        <v>81</v>
      </c>
      <c r="AW284" s="9" t="s">
        <v>34</v>
      </c>
      <c r="AX284" s="9" t="s">
        <v>77</v>
      </c>
      <c r="AY284" s="208" t="s">
        <v>114</v>
      </c>
    </row>
    <row r="285" s="1" customFormat="1" ht="22.5" customHeight="1">
      <c r="B285" s="35"/>
      <c r="C285" s="220" t="s">
        <v>409</v>
      </c>
      <c r="D285" s="220" t="s">
        <v>126</v>
      </c>
      <c r="E285" s="221" t="s">
        <v>410</v>
      </c>
      <c r="F285" s="222" t="s">
        <v>411</v>
      </c>
      <c r="G285" s="223" t="s">
        <v>111</v>
      </c>
      <c r="H285" s="224">
        <v>2</v>
      </c>
      <c r="I285" s="225"/>
      <c r="J285" s="226">
        <f>ROUND(I285*H285,2)</f>
        <v>0</v>
      </c>
      <c r="K285" s="222" t="s">
        <v>112</v>
      </c>
      <c r="L285" s="227"/>
      <c r="M285" s="228" t="s">
        <v>1</v>
      </c>
      <c r="N285" s="229" t="s">
        <v>43</v>
      </c>
      <c r="O285" s="76"/>
      <c r="P285" s="181">
        <f>O285*H285</f>
        <v>0</v>
      </c>
      <c r="Q285" s="181">
        <v>0</v>
      </c>
      <c r="R285" s="181">
        <f>Q285*H285</f>
        <v>0</v>
      </c>
      <c r="S285" s="181">
        <v>0</v>
      </c>
      <c r="T285" s="182">
        <f>S285*H285</f>
        <v>0</v>
      </c>
      <c r="AR285" s="14" t="s">
        <v>129</v>
      </c>
      <c r="AT285" s="14" t="s">
        <v>126</v>
      </c>
      <c r="AU285" s="14" t="s">
        <v>72</v>
      </c>
      <c r="AY285" s="14" t="s">
        <v>114</v>
      </c>
      <c r="BE285" s="183">
        <f>IF(N285="základní",J285,0)</f>
        <v>0</v>
      </c>
      <c r="BF285" s="183">
        <f>IF(N285="snížená",J285,0)</f>
        <v>0</v>
      </c>
      <c r="BG285" s="183">
        <f>IF(N285="zákl. přenesená",J285,0)</f>
        <v>0</v>
      </c>
      <c r="BH285" s="183">
        <f>IF(N285="sníž. přenesená",J285,0)</f>
        <v>0</v>
      </c>
      <c r="BI285" s="183">
        <f>IF(N285="nulová",J285,0)</f>
        <v>0</v>
      </c>
      <c r="BJ285" s="14" t="s">
        <v>77</v>
      </c>
      <c r="BK285" s="183">
        <f>ROUND(I285*H285,2)</f>
        <v>0</v>
      </c>
      <c r="BL285" s="14" t="s">
        <v>113</v>
      </c>
      <c r="BM285" s="14" t="s">
        <v>412</v>
      </c>
    </row>
    <row r="286" s="1" customFormat="1">
      <c r="B286" s="35"/>
      <c r="C286" s="36"/>
      <c r="D286" s="184" t="s">
        <v>116</v>
      </c>
      <c r="E286" s="36"/>
      <c r="F286" s="185" t="s">
        <v>411</v>
      </c>
      <c r="G286" s="36"/>
      <c r="H286" s="36"/>
      <c r="I286" s="128"/>
      <c r="J286" s="36"/>
      <c r="K286" s="36"/>
      <c r="L286" s="40"/>
      <c r="M286" s="186"/>
      <c r="N286" s="76"/>
      <c r="O286" s="76"/>
      <c r="P286" s="76"/>
      <c r="Q286" s="76"/>
      <c r="R286" s="76"/>
      <c r="S286" s="76"/>
      <c r="T286" s="77"/>
      <c r="AT286" s="14" t="s">
        <v>116</v>
      </c>
      <c r="AU286" s="14" t="s">
        <v>72</v>
      </c>
    </row>
    <row r="287" s="8" customFormat="1">
      <c r="B287" s="188"/>
      <c r="C287" s="189"/>
      <c r="D287" s="184" t="s">
        <v>120</v>
      </c>
      <c r="E287" s="190" t="s">
        <v>1</v>
      </c>
      <c r="F287" s="191" t="s">
        <v>413</v>
      </c>
      <c r="G287" s="189"/>
      <c r="H287" s="190" t="s">
        <v>1</v>
      </c>
      <c r="I287" s="192"/>
      <c r="J287" s="189"/>
      <c r="K287" s="189"/>
      <c r="L287" s="193"/>
      <c r="M287" s="194"/>
      <c r="N287" s="195"/>
      <c r="O287" s="195"/>
      <c r="P287" s="195"/>
      <c r="Q287" s="195"/>
      <c r="R287" s="195"/>
      <c r="S287" s="195"/>
      <c r="T287" s="196"/>
      <c r="AT287" s="197" t="s">
        <v>120</v>
      </c>
      <c r="AU287" s="197" t="s">
        <v>72</v>
      </c>
      <c r="AV287" s="8" t="s">
        <v>77</v>
      </c>
      <c r="AW287" s="8" t="s">
        <v>34</v>
      </c>
      <c r="AX287" s="8" t="s">
        <v>72</v>
      </c>
      <c r="AY287" s="197" t="s">
        <v>114</v>
      </c>
    </row>
    <row r="288" s="9" customFormat="1">
      <c r="B288" s="198"/>
      <c r="C288" s="199"/>
      <c r="D288" s="184" t="s">
        <v>120</v>
      </c>
      <c r="E288" s="200" t="s">
        <v>1</v>
      </c>
      <c r="F288" s="201" t="s">
        <v>81</v>
      </c>
      <c r="G288" s="199"/>
      <c r="H288" s="202">
        <v>2</v>
      </c>
      <c r="I288" s="203"/>
      <c r="J288" s="199"/>
      <c r="K288" s="199"/>
      <c r="L288" s="204"/>
      <c r="M288" s="205"/>
      <c r="N288" s="206"/>
      <c r="O288" s="206"/>
      <c r="P288" s="206"/>
      <c r="Q288" s="206"/>
      <c r="R288" s="206"/>
      <c r="S288" s="206"/>
      <c r="T288" s="207"/>
      <c r="AT288" s="208" t="s">
        <v>120</v>
      </c>
      <c r="AU288" s="208" t="s">
        <v>72</v>
      </c>
      <c r="AV288" s="9" t="s">
        <v>81</v>
      </c>
      <c r="AW288" s="9" t="s">
        <v>34</v>
      </c>
      <c r="AX288" s="9" t="s">
        <v>77</v>
      </c>
      <c r="AY288" s="208" t="s">
        <v>114</v>
      </c>
    </row>
    <row r="289" s="1" customFormat="1" ht="22.5" customHeight="1">
      <c r="B289" s="35"/>
      <c r="C289" s="220" t="s">
        <v>414</v>
      </c>
      <c r="D289" s="220" t="s">
        <v>126</v>
      </c>
      <c r="E289" s="221" t="s">
        <v>415</v>
      </c>
      <c r="F289" s="222" t="s">
        <v>416</v>
      </c>
      <c r="G289" s="223" t="s">
        <v>209</v>
      </c>
      <c r="H289" s="224">
        <v>2</v>
      </c>
      <c r="I289" s="225"/>
      <c r="J289" s="226">
        <f>ROUND(I289*H289,2)</f>
        <v>0</v>
      </c>
      <c r="K289" s="222" t="s">
        <v>112</v>
      </c>
      <c r="L289" s="227"/>
      <c r="M289" s="228" t="s">
        <v>1</v>
      </c>
      <c r="N289" s="229" t="s">
        <v>43</v>
      </c>
      <c r="O289" s="76"/>
      <c r="P289" s="181">
        <f>O289*H289</f>
        <v>0</v>
      </c>
      <c r="Q289" s="181">
        <v>2.4289999999999998</v>
      </c>
      <c r="R289" s="181">
        <f>Q289*H289</f>
        <v>4.8579999999999997</v>
      </c>
      <c r="S289" s="181">
        <v>0</v>
      </c>
      <c r="T289" s="182">
        <f>S289*H289</f>
        <v>0</v>
      </c>
      <c r="AR289" s="14" t="s">
        <v>134</v>
      </c>
      <c r="AT289" s="14" t="s">
        <v>126</v>
      </c>
      <c r="AU289" s="14" t="s">
        <v>72</v>
      </c>
      <c r="AY289" s="14" t="s">
        <v>114</v>
      </c>
      <c r="BE289" s="183">
        <f>IF(N289="základní",J289,0)</f>
        <v>0</v>
      </c>
      <c r="BF289" s="183">
        <f>IF(N289="snížená",J289,0)</f>
        <v>0</v>
      </c>
      <c r="BG289" s="183">
        <f>IF(N289="zákl. přenesená",J289,0)</f>
        <v>0</v>
      </c>
      <c r="BH289" s="183">
        <f>IF(N289="sníž. přenesená",J289,0)</f>
        <v>0</v>
      </c>
      <c r="BI289" s="183">
        <f>IF(N289="nulová",J289,0)</f>
        <v>0</v>
      </c>
      <c r="BJ289" s="14" t="s">
        <v>77</v>
      </c>
      <c r="BK289" s="183">
        <f>ROUND(I289*H289,2)</f>
        <v>0</v>
      </c>
      <c r="BL289" s="14" t="s">
        <v>134</v>
      </c>
      <c r="BM289" s="14" t="s">
        <v>417</v>
      </c>
    </row>
    <row r="290" s="1" customFormat="1">
      <c r="B290" s="35"/>
      <c r="C290" s="36"/>
      <c r="D290" s="184" t="s">
        <v>116</v>
      </c>
      <c r="E290" s="36"/>
      <c r="F290" s="185" t="s">
        <v>416</v>
      </c>
      <c r="G290" s="36"/>
      <c r="H290" s="36"/>
      <c r="I290" s="128"/>
      <c r="J290" s="36"/>
      <c r="K290" s="36"/>
      <c r="L290" s="40"/>
      <c r="M290" s="186"/>
      <c r="N290" s="76"/>
      <c r="O290" s="76"/>
      <c r="P290" s="76"/>
      <c r="Q290" s="76"/>
      <c r="R290" s="76"/>
      <c r="S290" s="76"/>
      <c r="T290" s="77"/>
      <c r="AT290" s="14" t="s">
        <v>116</v>
      </c>
      <c r="AU290" s="14" t="s">
        <v>72</v>
      </c>
    </row>
    <row r="291" s="9" customFormat="1">
      <c r="B291" s="198"/>
      <c r="C291" s="199"/>
      <c r="D291" s="184" t="s">
        <v>120</v>
      </c>
      <c r="E291" s="200" t="s">
        <v>1</v>
      </c>
      <c r="F291" s="201" t="s">
        <v>418</v>
      </c>
      <c r="G291" s="199"/>
      <c r="H291" s="202">
        <v>2</v>
      </c>
      <c r="I291" s="203"/>
      <c r="J291" s="199"/>
      <c r="K291" s="199"/>
      <c r="L291" s="204"/>
      <c r="M291" s="205"/>
      <c r="N291" s="206"/>
      <c r="O291" s="206"/>
      <c r="P291" s="206"/>
      <c r="Q291" s="206"/>
      <c r="R291" s="206"/>
      <c r="S291" s="206"/>
      <c r="T291" s="207"/>
      <c r="AT291" s="208" t="s">
        <v>120</v>
      </c>
      <c r="AU291" s="208" t="s">
        <v>72</v>
      </c>
      <c r="AV291" s="9" t="s">
        <v>81</v>
      </c>
      <c r="AW291" s="9" t="s">
        <v>34</v>
      </c>
      <c r="AX291" s="9" t="s">
        <v>77</v>
      </c>
      <c r="AY291" s="208" t="s">
        <v>114</v>
      </c>
    </row>
    <row r="292" s="1" customFormat="1" ht="22.5" customHeight="1">
      <c r="B292" s="35"/>
      <c r="C292" s="172" t="s">
        <v>419</v>
      </c>
      <c r="D292" s="172" t="s">
        <v>108</v>
      </c>
      <c r="E292" s="173" t="s">
        <v>420</v>
      </c>
      <c r="F292" s="174" t="s">
        <v>421</v>
      </c>
      <c r="G292" s="175" t="s">
        <v>290</v>
      </c>
      <c r="H292" s="176">
        <v>76.5</v>
      </c>
      <c r="I292" s="177"/>
      <c r="J292" s="178">
        <f>ROUND(I292*H292,2)</f>
        <v>0</v>
      </c>
      <c r="K292" s="174" t="s">
        <v>112</v>
      </c>
      <c r="L292" s="40"/>
      <c r="M292" s="179" t="s">
        <v>1</v>
      </c>
      <c r="N292" s="180" t="s">
        <v>43</v>
      </c>
      <c r="O292" s="76"/>
      <c r="P292" s="181">
        <f>O292*H292</f>
        <v>0</v>
      </c>
      <c r="Q292" s="181">
        <v>0</v>
      </c>
      <c r="R292" s="181">
        <f>Q292*H292</f>
        <v>0</v>
      </c>
      <c r="S292" s="181">
        <v>0</v>
      </c>
      <c r="T292" s="182">
        <f>S292*H292</f>
        <v>0</v>
      </c>
      <c r="AR292" s="14" t="s">
        <v>113</v>
      </c>
      <c r="AT292" s="14" t="s">
        <v>108</v>
      </c>
      <c r="AU292" s="14" t="s">
        <v>72</v>
      </c>
      <c r="AY292" s="14" t="s">
        <v>114</v>
      </c>
      <c r="BE292" s="183">
        <f>IF(N292="základní",J292,0)</f>
        <v>0</v>
      </c>
      <c r="BF292" s="183">
        <f>IF(N292="snížená",J292,0)</f>
        <v>0</v>
      </c>
      <c r="BG292" s="183">
        <f>IF(N292="zákl. přenesená",J292,0)</f>
        <v>0</v>
      </c>
      <c r="BH292" s="183">
        <f>IF(N292="sníž. přenesená",J292,0)</f>
        <v>0</v>
      </c>
      <c r="BI292" s="183">
        <f>IF(N292="nulová",J292,0)</f>
        <v>0</v>
      </c>
      <c r="BJ292" s="14" t="s">
        <v>77</v>
      </c>
      <c r="BK292" s="183">
        <f>ROUND(I292*H292,2)</f>
        <v>0</v>
      </c>
      <c r="BL292" s="14" t="s">
        <v>113</v>
      </c>
      <c r="BM292" s="14" t="s">
        <v>422</v>
      </c>
    </row>
    <row r="293" s="1" customFormat="1">
      <c r="B293" s="35"/>
      <c r="C293" s="36"/>
      <c r="D293" s="184" t="s">
        <v>116</v>
      </c>
      <c r="E293" s="36"/>
      <c r="F293" s="185" t="s">
        <v>423</v>
      </c>
      <c r="G293" s="36"/>
      <c r="H293" s="36"/>
      <c r="I293" s="128"/>
      <c r="J293" s="36"/>
      <c r="K293" s="36"/>
      <c r="L293" s="40"/>
      <c r="M293" s="186"/>
      <c r="N293" s="76"/>
      <c r="O293" s="76"/>
      <c r="P293" s="76"/>
      <c r="Q293" s="76"/>
      <c r="R293" s="76"/>
      <c r="S293" s="76"/>
      <c r="T293" s="77"/>
      <c r="AT293" s="14" t="s">
        <v>116</v>
      </c>
      <c r="AU293" s="14" t="s">
        <v>72</v>
      </c>
    </row>
    <row r="294" s="8" customFormat="1">
      <c r="B294" s="188"/>
      <c r="C294" s="189"/>
      <c r="D294" s="184" t="s">
        <v>120</v>
      </c>
      <c r="E294" s="190" t="s">
        <v>1</v>
      </c>
      <c r="F294" s="191" t="s">
        <v>424</v>
      </c>
      <c r="G294" s="189"/>
      <c r="H294" s="190" t="s">
        <v>1</v>
      </c>
      <c r="I294" s="192"/>
      <c r="J294" s="189"/>
      <c r="K294" s="189"/>
      <c r="L294" s="193"/>
      <c r="M294" s="194"/>
      <c r="N294" s="195"/>
      <c r="O294" s="195"/>
      <c r="P294" s="195"/>
      <c r="Q294" s="195"/>
      <c r="R294" s="195"/>
      <c r="S294" s="195"/>
      <c r="T294" s="196"/>
      <c r="AT294" s="197" t="s">
        <v>120</v>
      </c>
      <c r="AU294" s="197" t="s">
        <v>72</v>
      </c>
      <c r="AV294" s="8" t="s">
        <v>77</v>
      </c>
      <c r="AW294" s="8" t="s">
        <v>34</v>
      </c>
      <c r="AX294" s="8" t="s">
        <v>72</v>
      </c>
      <c r="AY294" s="197" t="s">
        <v>114</v>
      </c>
    </row>
    <row r="295" s="9" customFormat="1">
      <c r="B295" s="198"/>
      <c r="C295" s="199"/>
      <c r="D295" s="184" t="s">
        <v>120</v>
      </c>
      <c r="E295" s="200" t="s">
        <v>1</v>
      </c>
      <c r="F295" s="201" t="s">
        <v>425</v>
      </c>
      <c r="G295" s="199"/>
      <c r="H295" s="202">
        <v>76.5</v>
      </c>
      <c r="I295" s="203"/>
      <c r="J295" s="199"/>
      <c r="K295" s="199"/>
      <c r="L295" s="204"/>
      <c r="M295" s="205"/>
      <c r="N295" s="206"/>
      <c r="O295" s="206"/>
      <c r="P295" s="206"/>
      <c r="Q295" s="206"/>
      <c r="R295" s="206"/>
      <c r="S295" s="206"/>
      <c r="T295" s="207"/>
      <c r="AT295" s="208" t="s">
        <v>120</v>
      </c>
      <c r="AU295" s="208" t="s">
        <v>72</v>
      </c>
      <c r="AV295" s="9" t="s">
        <v>81</v>
      </c>
      <c r="AW295" s="9" t="s">
        <v>34</v>
      </c>
      <c r="AX295" s="9" t="s">
        <v>77</v>
      </c>
      <c r="AY295" s="208" t="s">
        <v>114</v>
      </c>
    </row>
    <row r="296" s="1" customFormat="1" ht="22.5" customHeight="1">
      <c r="B296" s="35"/>
      <c r="C296" s="172" t="s">
        <v>176</v>
      </c>
      <c r="D296" s="172" t="s">
        <v>108</v>
      </c>
      <c r="E296" s="173" t="s">
        <v>426</v>
      </c>
      <c r="F296" s="174" t="s">
        <v>427</v>
      </c>
      <c r="G296" s="175" t="s">
        <v>290</v>
      </c>
      <c r="H296" s="176">
        <v>80.900000000000006</v>
      </c>
      <c r="I296" s="177"/>
      <c r="J296" s="178">
        <f>ROUND(I296*H296,2)</f>
        <v>0</v>
      </c>
      <c r="K296" s="174" t="s">
        <v>112</v>
      </c>
      <c r="L296" s="40"/>
      <c r="M296" s="179" t="s">
        <v>1</v>
      </c>
      <c r="N296" s="180" t="s">
        <v>43</v>
      </c>
      <c r="O296" s="76"/>
      <c r="P296" s="181">
        <f>O296*H296</f>
        <v>0</v>
      </c>
      <c r="Q296" s="181">
        <v>0</v>
      </c>
      <c r="R296" s="181">
        <f>Q296*H296</f>
        <v>0</v>
      </c>
      <c r="S296" s="181">
        <v>0</v>
      </c>
      <c r="T296" s="182">
        <f>S296*H296</f>
        <v>0</v>
      </c>
      <c r="AR296" s="14" t="s">
        <v>113</v>
      </c>
      <c r="AT296" s="14" t="s">
        <v>108</v>
      </c>
      <c r="AU296" s="14" t="s">
        <v>72</v>
      </c>
      <c r="AY296" s="14" t="s">
        <v>114</v>
      </c>
      <c r="BE296" s="183">
        <f>IF(N296="základní",J296,0)</f>
        <v>0</v>
      </c>
      <c r="BF296" s="183">
        <f>IF(N296="snížená",J296,0)</f>
        <v>0</v>
      </c>
      <c r="BG296" s="183">
        <f>IF(N296="zákl. přenesená",J296,0)</f>
        <v>0</v>
      </c>
      <c r="BH296" s="183">
        <f>IF(N296="sníž. přenesená",J296,0)</f>
        <v>0</v>
      </c>
      <c r="BI296" s="183">
        <f>IF(N296="nulová",J296,0)</f>
        <v>0</v>
      </c>
      <c r="BJ296" s="14" t="s">
        <v>77</v>
      </c>
      <c r="BK296" s="183">
        <f>ROUND(I296*H296,2)</f>
        <v>0</v>
      </c>
      <c r="BL296" s="14" t="s">
        <v>113</v>
      </c>
      <c r="BM296" s="14" t="s">
        <v>428</v>
      </c>
    </row>
    <row r="297" s="1" customFormat="1">
      <c r="B297" s="35"/>
      <c r="C297" s="36"/>
      <c r="D297" s="184" t="s">
        <v>116</v>
      </c>
      <c r="E297" s="36"/>
      <c r="F297" s="185" t="s">
        <v>429</v>
      </c>
      <c r="G297" s="36"/>
      <c r="H297" s="36"/>
      <c r="I297" s="128"/>
      <c r="J297" s="36"/>
      <c r="K297" s="36"/>
      <c r="L297" s="40"/>
      <c r="M297" s="186"/>
      <c r="N297" s="76"/>
      <c r="O297" s="76"/>
      <c r="P297" s="76"/>
      <c r="Q297" s="76"/>
      <c r="R297" s="76"/>
      <c r="S297" s="76"/>
      <c r="T297" s="77"/>
      <c r="AT297" s="14" t="s">
        <v>116</v>
      </c>
      <c r="AU297" s="14" t="s">
        <v>72</v>
      </c>
    </row>
    <row r="298" s="8" customFormat="1">
      <c r="B298" s="188"/>
      <c r="C298" s="189"/>
      <c r="D298" s="184" t="s">
        <v>120</v>
      </c>
      <c r="E298" s="190" t="s">
        <v>1</v>
      </c>
      <c r="F298" s="191" t="s">
        <v>430</v>
      </c>
      <c r="G298" s="189"/>
      <c r="H298" s="190" t="s">
        <v>1</v>
      </c>
      <c r="I298" s="192"/>
      <c r="J298" s="189"/>
      <c r="K298" s="189"/>
      <c r="L298" s="193"/>
      <c r="M298" s="194"/>
      <c r="N298" s="195"/>
      <c r="O298" s="195"/>
      <c r="P298" s="195"/>
      <c r="Q298" s="195"/>
      <c r="R298" s="195"/>
      <c r="S298" s="195"/>
      <c r="T298" s="196"/>
      <c r="AT298" s="197" t="s">
        <v>120</v>
      </c>
      <c r="AU298" s="197" t="s">
        <v>72</v>
      </c>
      <c r="AV298" s="8" t="s">
        <v>77</v>
      </c>
      <c r="AW298" s="8" t="s">
        <v>34</v>
      </c>
      <c r="AX298" s="8" t="s">
        <v>72</v>
      </c>
      <c r="AY298" s="197" t="s">
        <v>114</v>
      </c>
    </row>
    <row r="299" s="9" customFormat="1">
      <c r="B299" s="198"/>
      <c r="C299" s="199"/>
      <c r="D299" s="184" t="s">
        <v>120</v>
      </c>
      <c r="E299" s="200" t="s">
        <v>1</v>
      </c>
      <c r="F299" s="201" t="s">
        <v>425</v>
      </c>
      <c r="G299" s="199"/>
      <c r="H299" s="202">
        <v>76.5</v>
      </c>
      <c r="I299" s="203"/>
      <c r="J299" s="199"/>
      <c r="K299" s="199"/>
      <c r="L299" s="204"/>
      <c r="M299" s="205"/>
      <c r="N299" s="206"/>
      <c r="O299" s="206"/>
      <c r="P299" s="206"/>
      <c r="Q299" s="206"/>
      <c r="R299" s="206"/>
      <c r="S299" s="206"/>
      <c r="T299" s="207"/>
      <c r="AT299" s="208" t="s">
        <v>120</v>
      </c>
      <c r="AU299" s="208" t="s">
        <v>72</v>
      </c>
      <c r="AV299" s="9" t="s">
        <v>81</v>
      </c>
      <c r="AW299" s="9" t="s">
        <v>34</v>
      </c>
      <c r="AX299" s="9" t="s">
        <v>72</v>
      </c>
      <c r="AY299" s="208" t="s">
        <v>114</v>
      </c>
    </row>
    <row r="300" s="8" customFormat="1">
      <c r="B300" s="188"/>
      <c r="C300" s="189"/>
      <c r="D300" s="184" t="s">
        <v>120</v>
      </c>
      <c r="E300" s="190" t="s">
        <v>1</v>
      </c>
      <c r="F300" s="191" t="s">
        <v>431</v>
      </c>
      <c r="G300" s="189"/>
      <c r="H300" s="190" t="s">
        <v>1</v>
      </c>
      <c r="I300" s="192"/>
      <c r="J300" s="189"/>
      <c r="K300" s="189"/>
      <c r="L300" s="193"/>
      <c r="M300" s="194"/>
      <c r="N300" s="195"/>
      <c r="O300" s="195"/>
      <c r="P300" s="195"/>
      <c r="Q300" s="195"/>
      <c r="R300" s="195"/>
      <c r="S300" s="195"/>
      <c r="T300" s="196"/>
      <c r="AT300" s="197" t="s">
        <v>120</v>
      </c>
      <c r="AU300" s="197" t="s">
        <v>72</v>
      </c>
      <c r="AV300" s="8" t="s">
        <v>77</v>
      </c>
      <c r="AW300" s="8" t="s">
        <v>34</v>
      </c>
      <c r="AX300" s="8" t="s">
        <v>72</v>
      </c>
      <c r="AY300" s="197" t="s">
        <v>114</v>
      </c>
    </row>
    <row r="301" s="9" customFormat="1">
      <c r="B301" s="198"/>
      <c r="C301" s="199"/>
      <c r="D301" s="184" t="s">
        <v>120</v>
      </c>
      <c r="E301" s="200" t="s">
        <v>1</v>
      </c>
      <c r="F301" s="201" t="s">
        <v>432</v>
      </c>
      <c r="G301" s="199"/>
      <c r="H301" s="202">
        <v>4.4000000000000004</v>
      </c>
      <c r="I301" s="203"/>
      <c r="J301" s="199"/>
      <c r="K301" s="199"/>
      <c r="L301" s="204"/>
      <c r="M301" s="205"/>
      <c r="N301" s="206"/>
      <c r="O301" s="206"/>
      <c r="P301" s="206"/>
      <c r="Q301" s="206"/>
      <c r="R301" s="206"/>
      <c r="S301" s="206"/>
      <c r="T301" s="207"/>
      <c r="AT301" s="208" t="s">
        <v>120</v>
      </c>
      <c r="AU301" s="208" t="s">
        <v>72</v>
      </c>
      <c r="AV301" s="9" t="s">
        <v>81</v>
      </c>
      <c r="AW301" s="9" t="s">
        <v>34</v>
      </c>
      <c r="AX301" s="9" t="s">
        <v>72</v>
      </c>
      <c r="AY301" s="208" t="s">
        <v>114</v>
      </c>
    </row>
    <row r="302" s="10" customFormat="1">
      <c r="B302" s="209"/>
      <c r="C302" s="210"/>
      <c r="D302" s="184" t="s">
        <v>120</v>
      </c>
      <c r="E302" s="211" t="s">
        <v>1</v>
      </c>
      <c r="F302" s="212" t="s">
        <v>125</v>
      </c>
      <c r="G302" s="210"/>
      <c r="H302" s="213">
        <v>80.900000000000006</v>
      </c>
      <c r="I302" s="214"/>
      <c r="J302" s="210"/>
      <c r="K302" s="210"/>
      <c r="L302" s="215"/>
      <c r="M302" s="216"/>
      <c r="N302" s="217"/>
      <c r="O302" s="217"/>
      <c r="P302" s="217"/>
      <c r="Q302" s="217"/>
      <c r="R302" s="217"/>
      <c r="S302" s="217"/>
      <c r="T302" s="218"/>
      <c r="AT302" s="219" t="s">
        <v>120</v>
      </c>
      <c r="AU302" s="219" t="s">
        <v>72</v>
      </c>
      <c r="AV302" s="10" t="s">
        <v>113</v>
      </c>
      <c r="AW302" s="10" t="s">
        <v>34</v>
      </c>
      <c r="AX302" s="10" t="s">
        <v>77</v>
      </c>
      <c r="AY302" s="219" t="s">
        <v>114</v>
      </c>
    </row>
    <row r="303" s="1" customFormat="1" ht="22.5" customHeight="1">
      <c r="B303" s="35"/>
      <c r="C303" s="172" t="s">
        <v>433</v>
      </c>
      <c r="D303" s="172" t="s">
        <v>108</v>
      </c>
      <c r="E303" s="173" t="s">
        <v>434</v>
      </c>
      <c r="F303" s="174" t="s">
        <v>435</v>
      </c>
      <c r="G303" s="175" t="s">
        <v>290</v>
      </c>
      <c r="H303" s="176">
        <v>9.9540000000000006</v>
      </c>
      <c r="I303" s="177"/>
      <c r="J303" s="178">
        <f>ROUND(I303*H303,2)</f>
        <v>0</v>
      </c>
      <c r="K303" s="174" t="s">
        <v>112</v>
      </c>
      <c r="L303" s="40"/>
      <c r="M303" s="179" t="s">
        <v>1</v>
      </c>
      <c r="N303" s="180" t="s">
        <v>43</v>
      </c>
      <c r="O303" s="76"/>
      <c r="P303" s="181">
        <f>O303*H303</f>
        <v>0</v>
      </c>
      <c r="Q303" s="181">
        <v>0</v>
      </c>
      <c r="R303" s="181">
        <f>Q303*H303</f>
        <v>0</v>
      </c>
      <c r="S303" s="181">
        <v>0</v>
      </c>
      <c r="T303" s="182">
        <f>S303*H303</f>
        <v>0</v>
      </c>
      <c r="AR303" s="14" t="s">
        <v>113</v>
      </c>
      <c r="AT303" s="14" t="s">
        <v>108</v>
      </c>
      <c r="AU303" s="14" t="s">
        <v>72</v>
      </c>
      <c r="AY303" s="14" t="s">
        <v>114</v>
      </c>
      <c r="BE303" s="183">
        <f>IF(N303="základní",J303,0)</f>
        <v>0</v>
      </c>
      <c r="BF303" s="183">
        <f>IF(N303="snížená",J303,0)</f>
        <v>0</v>
      </c>
      <c r="BG303" s="183">
        <f>IF(N303="zákl. přenesená",J303,0)</f>
        <v>0</v>
      </c>
      <c r="BH303" s="183">
        <f>IF(N303="sníž. přenesená",J303,0)</f>
        <v>0</v>
      </c>
      <c r="BI303" s="183">
        <f>IF(N303="nulová",J303,0)</f>
        <v>0</v>
      </c>
      <c r="BJ303" s="14" t="s">
        <v>77</v>
      </c>
      <c r="BK303" s="183">
        <f>ROUND(I303*H303,2)</f>
        <v>0</v>
      </c>
      <c r="BL303" s="14" t="s">
        <v>113</v>
      </c>
      <c r="BM303" s="14" t="s">
        <v>436</v>
      </c>
    </row>
    <row r="304" s="1" customFormat="1">
      <c r="B304" s="35"/>
      <c r="C304" s="36"/>
      <c r="D304" s="184" t="s">
        <v>116</v>
      </c>
      <c r="E304" s="36"/>
      <c r="F304" s="185" t="s">
        <v>437</v>
      </c>
      <c r="G304" s="36"/>
      <c r="H304" s="36"/>
      <c r="I304" s="128"/>
      <c r="J304" s="36"/>
      <c r="K304" s="36"/>
      <c r="L304" s="40"/>
      <c r="M304" s="186"/>
      <c r="N304" s="76"/>
      <c r="O304" s="76"/>
      <c r="P304" s="76"/>
      <c r="Q304" s="76"/>
      <c r="R304" s="76"/>
      <c r="S304" s="76"/>
      <c r="T304" s="77"/>
      <c r="AT304" s="14" t="s">
        <v>116</v>
      </c>
      <c r="AU304" s="14" t="s">
        <v>72</v>
      </c>
    </row>
    <row r="305" s="8" customFormat="1">
      <c r="B305" s="188"/>
      <c r="C305" s="189"/>
      <c r="D305" s="184" t="s">
        <v>120</v>
      </c>
      <c r="E305" s="190" t="s">
        <v>1</v>
      </c>
      <c r="F305" s="191" t="s">
        <v>438</v>
      </c>
      <c r="G305" s="189"/>
      <c r="H305" s="190" t="s">
        <v>1</v>
      </c>
      <c r="I305" s="192"/>
      <c r="J305" s="189"/>
      <c r="K305" s="189"/>
      <c r="L305" s="193"/>
      <c r="M305" s="194"/>
      <c r="N305" s="195"/>
      <c r="O305" s="195"/>
      <c r="P305" s="195"/>
      <c r="Q305" s="195"/>
      <c r="R305" s="195"/>
      <c r="S305" s="195"/>
      <c r="T305" s="196"/>
      <c r="AT305" s="197" t="s">
        <v>120</v>
      </c>
      <c r="AU305" s="197" t="s">
        <v>72</v>
      </c>
      <c r="AV305" s="8" t="s">
        <v>77</v>
      </c>
      <c r="AW305" s="8" t="s">
        <v>34</v>
      </c>
      <c r="AX305" s="8" t="s">
        <v>72</v>
      </c>
      <c r="AY305" s="197" t="s">
        <v>114</v>
      </c>
    </row>
    <row r="306" s="9" customFormat="1">
      <c r="B306" s="198"/>
      <c r="C306" s="199"/>
      <c r="D306" s="184" t="s">
        <v>120</v>
      </c>
      <c r="E306" s="200" t="s">
        <v>1</v>
      </c>
      <c r="F306" s="201" t="s">
        <v>439</v>
      </c>
      <c r="G306" s="199"/>
      <c r="H306" s="202">
        <v>4.9770000000000003</v>
      </c>
      <c r="I306" s="203"/>
      <c r="J306" s="199"/>
      <c r="K306" s="199"/>
      <c r="L306" s="204"/>
      <c r="M306" s="205"/>
      <c r="N306" s="206"/>
      <c r="O306" s="206"/>
      <c r="P306" s="206"/>
      <c r="Q306" s="206"/>
      <c r="R306" s="206"/>
      <c r="S306" s="206"/>
      <c r="T306" s="207"/>
      <c r="AT306" s="208" t="s">
        <v>120</v>
      </c>
      <c r="AU306" s="208" t="s">
        <v>72</v>
      </c>
      <c r="AV306" s="9" t="s">
        <v>81</v>
      </c>
      <c r="AW306" s="9" t="s">
        <v>34</v>
      </c>
      <c r="AX306" s="9" t="s">
        <v>72</v>
      </c>
      <c r="AY306" s="208" t="s">
        <v>114</v>
      </c>
    </row>
    <row r="307" s="8" customFormat="1">
      <c r="B307" s="188"/>
      <c r="C307" s="189"/>
      <c r="D307" s="184" t="s">
        <v>120</v>
      </c>
      <c r="E307" s="190" t="s">
        <v>1</v>
      </c>
      <c r="F307" s="191" t="s">
        <v>440</v>
      </c>
      <c r="G307" s="189"/>
      <c r="H307" s="190" t="s">
        <v>1</v>
      </c>
      <c r="I307" s="192"/>
      <c r="J307" s="189"/>
      <c r="K307" s="189"/>
      <c r="L307" s="193"/>
      <c r="M307" s="194"/>
      <c r="N307" s="195"/>
      <c r="O307" s="195"/>
      <c r="P307" s="195"/>
      <c r="Q307" s="195"/>
      <c r="R307" s="195"/>
      <c r="S307" s="195"/>
      <c r="T307" s="196"/>
      <c r="AT307" s="197" t="s">
        <v>120</v>
      </c>
      <c r="AU307" s="197" t="s">
        <v>72</v>
      </c>
      <c r="AV307" s="8" t="s">
        <v>77</v>
      </c>
      <c r="AW307" s="8" t="s">
        <v>34</v>
      </c>
      <c r="AX307" s="8" t="s">
        <v>72</v>
      </c>
      <c r="AY307" s="197" t="s">
        <v>114</v>
      </c>
    </row>
    <row r="308" s="9" customFormat="1">
      <c r="B308" s="198"/>
      <c r="C308" s="199"/>
      <c r="D308" s="184" t="s">
        <v>120</v>
      </c>
      <c r="E308" s="200" t="s">
        <v>1</v>
      </c>
      <c r="F308" s="201" t="s">
        <v>439</v>
      </c>
      <c r="G308" s="199"/>
      <c r="H308" s="202">
        <v>4.9770000000000003</v>
      </c>
      <c r="I308" s="203"/>
      <c r="J308" s="199"/>
      <c r="K308" s="199"/>
      <c r="L308" s="204"/>
      <c r="M308" s="205"/>
      <c r="N308" s="206"/>
      <c r="O308" s="206"/>
      <c r="P308" s="206"/>
      <c r="Q308" s="206"/>
      <c r="R308" s="206"/>
      <c r="S308" s="206"/>
      <c r="T308" s="207"/>
      <c r="AT308" s="208" t="s">
        <v>120</v>
      </c>
      <c r="AU308" s="208" t="s">
        <v>72</v>
      </c>
      <c r="AV308" s="9" t="s">
        <v>81</v>
      </c>
      <c r="AW308" s="9" t="s">
        <v>34</v>
      </c>
      <c r="AX308" s="9" t="s">
        <v>72</v>
      </c>
      <c r="AY308" s="208" t="s">
        <v>114</v>
      </c>
    </row>
    <row r="309" s="10" customFormat="1">
      <c r="B309" s="209"/>
      <c r="C309" s="210"/>
      <c r="D309" s="184" t="s">
        <v>120</v>
      </c>
      <c r="E309" s="211" t="s">
        <v>1</v>
      </c>
      <c r="F309" s="212" t="s">
        <v>125</v>
      </c>
      <c r="G309" s="210"/>
      <c r="H309" s="213">
        <v>9.9540000000000006</v>
      </c>
      <c r="I309" s="214"/>
      <c r="J309" s="210"/>
      <c r="K309" s="210"/>
      <c r="L309" s="215"/>
      <c r="M309" s="216"/>
      <c r="N309" s="217"/>
      <c r="O309" s="217"/>
      <c r="P309" s="217"/>
      <c r="Q309" s="217"/>
      <c r="R309" s="217"/>
      <c r="S309" s="217"/>
      <c r="T309" s="218"/>
      <c r="AT309" s="219" t="s">
        <v>120</v>
      </c>
      <c r="AU309" s="219" t="s">
        <v>72</v>
      </c>
      <c r="AV309" s="10" t="s">
        <v>113</v>
      </c>
      <c r="AW309" s="10" t="s">
        <v>34</v>
      </c>
      <c r="AX309" s="10" t="s">
        <v>77</v>
      </c>
      <c r="AY309" s="219" t="s">
        <v>114</v>
      </c>
    </row>
    <row r="310" s="1" customFormat="1" ht="22.5" customHeight="1">
      <c r="B310" s="35"/>
      <c r="C310" s="172" t="s">
        <v>441</v>
      </c>
      <c r="D310" s="172" t="s">
        <v>108</v>
      </c>
      <c r="E310" s="173" t="s">
        <v>442</v>
      </c>
      <c r="F310" s="174" t="s">
        <v>443</v>
      </c>
      <c r="G310" s="175" t="s">
        <v>290</v>
      </c>
      <c r="H310" s="176">
        <v>31.167999999999999</v>
      </c>
      <c r="I310" s="177"/>
      <c r="J310" s="178">
        <f>ROUND(I310*H310,2)</f>
        <v>0</v>
      </c>
      <c r="K310" s="174" t="s">
        <v>112</v>
      </c>
      <c r="L310" s="40"/>
      <c r="M310" s="179" t="s">
        <v>1</v>
      </c>
      <c r="N310" s="180" t="s">
        <v>43</v>
      </c>
      <c r="O310" s="76"/>
      <c r="P310" s="181">
        <f>O310*H310</f>
        <v>0</v>
      </c>
      <c r="Q310" s="181">
        <v>0</v>
      </c>
      <c r="R310" s="181">
        <f>Q310*H310</f>
        <v>0</v>
      </c>
      <c r="S310" s="181">
        <v>0</v>
      </c>
      <c r="T310" s="182">
        <f>S310*H310</f>
        <v>0</v>
      </c>
      <c r="AR310" s="14" t="s">
        <v>113</v>
      </c>
      <c r="AT310" s="14" t="s">
        <v>108</v>
      </c>
      <c r="AU310" s="14" t="s">
        <v>72</v>
      </c>
      <c r="AY310" s="14" t="s">
        <v>114</v>
      </c>
      <c r="BE310" s="183">
        <f>IF(N310="základní",J310,0)</f>
        <v>0</v>
      </c>
      <c r="BF310" s="183">
        <f>IF(N310="snížená",J310,0)</f>
        <v>0</v>
      </c>
      <c r="BG310" s="183">
        <f>IF(N310="zákl. přenesená",J310,0)</f>
        <v>0</v>
      </c>
      <c r="BH310" s="183">
        <f>IF(N310="sníž. přenesená",J310,0)</f>
        <v>0</v>
      </c>
      <c r="BI310" s="183">
        <f>IF(N310="nulová",J310,0)</f>
        <v>0</v>
      </c>
      <c r="BJ310" s="14" t="s">
        <v>77</v>
      </c>
      <c r="BK310" s="183">
        <f>ROUND(I310*H310,2)</f>
        <v>0</v>
      </c>
      <c r="BL310" s="14" t="s">
        <v>113</v>
      </c>
      <c r="BM310" s="14" t="s">
        <v>444</v>
      </c>
    </row>
    <row r="311" s="1" customFormat="1">
      <c r="B311" s="35"/>
      <c r="C311" s="36"/>
      <c r="D311" s="184" t="s">
        <v>116</v>
      </c>
      <c r="E311" s="36"/>
      <c r="F311" s="185" t="s">
        <v>445</v>
      </c>
      <c r="G311" s="36"/>
      <c r="H311" s="36"/>
      <c r="I311" s="128"/>
      <c r="J311" s="36"/>
      <c r="K311" s="36"/>
      <c r="L311" s="40"/>
      <c r="M311" s="186"/>
      <c r="N311" s="76"/>
      <c r="O311" s="76"/>
      <c r="P311" s="76"/>
      <c r="Q311" s="76"/>
      <c r="R311" s="76"/>
      <c r="S311" s="76"/>
      <c r="T311" s="77"/>
      <c r="AT311" s="14" t="s">
        <v>116</v>
      </c>
      <c r="AU311" s="14" t="s">
        <v>72</v>
      </c>
    </row>
    <row r="312" s="8" customFormat="1">
      <c r="B312" s="188"/>
      <c r="C312" s="189"/>
      <c r="D312" s="184" t="s">
        <v>120</v>
      </c>
      <c r="E312" s="190" t="s">
        <v>1</v>
      </c>
      <c r="F312" s="191" t="s">
        <v>446</v>
      </c>
      <c r="G312" s="189"/>
      <c r="H312" s="190" t="s">
        <v>1</v>
      </c>
      <c r="I312" s="192"/>
      <c r="J312" s="189"/>
      <c r="K312" s="189"/>
      <c r="L312" s="193"/>
      <c r="M312" s="194"/>
      <c r="N312" s="195"/>
      <c r="O312" s="195"/>
      <c r="P312" s="195"/>
      <c r="Q312" s="195"/>
      <c r="R312" s="195"/>
      <c r="S312" s="195"/>
      <c r="T312" s="196"/>
      <c r="AT312" s="197" t="s">
        <v>120</v>
      </c>
      <c r="AU312" s="197" t="s">
        <v>72</v>
      </c>
      <c r="AV312" s="8" t="s">
        <v>77</v>
      </c>
      <c r="AW312" s="8" t="s">
        <v>34</v>
      </c>
      <c r="AX312" s="8" t="s">
        <v>72</v>
      </c>
      <c r="AY312" s="197" t="s">
        <v>114</v>
      </c>
    </row>
    <row r="313" s="9" customFormat="1">
      <c r="B313" s="198"/>
      <c r="C313" s="199"/>
      <c r="D313" s="184" t="s">
        <v>120</v>
      </c>
      <c r="E313" s="200" t="s">
        <v>1</v>
      </c>
      <c r="F313" s="201" t="s">
        <v>447</v>
      </c>
      <c r="G313" s="199"/>
      <c r="H313" s="202">
        <v>9.9540000000000006</v>
      </c>
      <c r="I313" s="203"/>
      <c r="J313" s="199"/>
      <c r="K313" s="199"/>
      <c r="L313" s="204"/>
      <c r="M313" s="205"/>
      <c r="N313" s="206"/>
      <c r="O313" s="206"/>
      <c r="P313" s="206"/>
      <c r="Q313" s="206"/>
      <c r="R313" s="206"/>
      <c r="S313" s="206"/>
      <c r="T313" s="207"/>
      <c r="AT313" s="208" t="s">
        <v>120</v>
      </c>
      <c r="AU313" s="208" t="s">
        <v>72</v>
      </c>
      <c r="AV313" s="9" t="s">
        <v>81</v>
      </c>
      <c r="AW313" s="9" t="s">
        <v>34</v>
      </c>
      <c r="AX313" s="9" t="s">
        <v>72</v>
      </c>
      <c r="AY313" s="208" t="s">
        <v>114</v>
      </c>
    </row>
    <row r="314" s="8" customFormat="1">
      <c r="B314" s="188"/>
      <c r="C314" s="189"/>
      <c r="D314" s="184" t="s">
        <v>120</v>
      </c>
      <c r="E314" s="190" t="s">
        <v>1</v>
      </c>
      <c r="F314" s="191" t="s">
        <v>448</v>
      </c>
      <c r="G314" s="189"/>
      <c r="H314" s="190" t="s">
        <v>1</v>
      </c>
      <c r="I314" s="192"/>
      <c r="J314" s="189"/>
      <c r="K314" s="189"/>
      <c r="L314" s="193"/>
      <c r="M314" s="194"/>
      <c r="N314" s="195"/>
      <c r="O314" s="195"/>
      <c r="P314" s="195"/>
      <c r="Q314" s="195"/>
      <c r="R314" s="195"/>
      <c r="S314" s="195"/>
      <c r="T314" s="196"/>
      <c r="AT314" s="197" t="s">
        <v>120</v>
      </c>
      <c r="AU314" s="197" t="s">
        <v>72</v>
      </c>
      <c r="AV314" s="8" t="s">
        <v>77</v>
      </c>
      <c r="AW314" s="8" t="s">
        <v>34</v>
      </c>
      <c r="AX314" s="8" t="s">
        <v>72</v>
      </c>
      <c r="AY314" s="197" t="s">
        <v>114</v>
      </c>
    </row>
    <row r="315" s="9" customFormat="1">
      <c r="B315" s="198"/>
      <c r="C315" s="199"/>
      <c r="D315" s="184" t="s">
        <v>120</v>
      </c>
      <c r="E315" s="200" t="s">
        <v>1</v>
      </c>
      <c r="F315" s="201" t="s">
        <v>449</v>
      </c>
      <c r="G315" s="199"/>
      <c r="H315" s="202">
        <v>6.0030000000000001</v>
      </c>
      <c r="I315" s="203"/>
      <c r="J315" s="199"/>
      <c r="K315" s="199"/>
      <c r="L315" s="204"/>
      <c r="M315" s="205"/>
      <c r="N315" s="206"/>
      <c r="O315" s="206"/>
      <c r="P315" s="206"/>
      <c r="Q315" s="206"/>
      <c r="R315" s="206"/>
      <c r="S315" s="206"/>
      <c r="T315" s="207"/>
      <c r="AT315" s="208" t="s">
        <v>120</v>
      </c>
      <c r="AU315" s="208" t="s">
        <v>72</v>
      </c>
      <c r="AV315" s="9" t="s">
        <v>81</v>
      </c>
      <c r="AW315" s="9" t="s">
        <v>34</v>
      </c>
      <c r="AX315" s="9" t="s">
        <v>72</v>
      </c>
      <c r="AY315" s="208" t="s">
        <v>114</v>
      </c>
    </row>
    <row r="316" s="8" customFormat="1">
      <c r="B316" s="188"/>
      <c r="C316" s="189"/>
      <c r="D316" s="184" t="s">
        <v>120</v>
      </c>
      <c r="E316" s="190" t="s">
        <v>1</v>
      </c>
      <c r="F316" s="191" t="s">
        <v>450</v>
      </c>
      <c r="G316" s="189"/>
      <c r="H316" s="190" t="s">
        <v>1</v>
      </c>
      <c r="I316" s="192"/>
      <c r="J316" s="189"/>
      <c r="K316" s="189"/>
      <c r="L316" s="193"/>
      <c r="M316" s="194"/>
      <c r="N316" s="195"/>
      <c r="O316" s="195"/>
      <c r="P316" s="195"/>
      <c r="Q316" s="195"/>
      <c r="R316" s="195"/>
      <c r="S316" s="195"/>
      <c r="T316" s="196"/>
      <c r="AT316" s="197" t="s">
        <v>120</v>
      </c>
      <c r="AU316" s="197" t="s">
        <v>72</v>
      </c>
      <c r="AV316" s="8" t="s">
        <v>77</v>
      </c>
      <c r="AW316" s="8" t="s">
        <v>34</v>
      </c>
      <c r="AX316" s="8" t="s">
        <v>72</v>
      </c>
      <c r="AY316" s="197" t="s">
        <v>114</v>
      </c>
    </row>
    <row r="317" s="9" customFormat="1">
      <c r="B317" s="198"/>
      <c r="C317" s="199"/>
      <c r="D317" s="184" t="s">
        <v>120</v>
      </c>
      <c r="E317" s="200" t="s">
        <v>1</v>
      </c>
      <c r="F317" s="201" t="s">
        <v>451</v>
      </c>
      <c r="G317" s="199"/>
      <c r="H317" s="202">
        <v>15.211</v>
      </c>
      <c r="I317" s="203"/>
      <c r="J317" s="199"/>
      <c r="K317" s="199"/>
      <c r="L317" s="204"/>
      <c r="M317" s="205"/>
      <c r="N317" s="206"/>
      <c r="O317" s="206"/>
      <c r="P317" s="206"/>
      <c r="Q317" s="206"/>
      <c r="R317" s="206"/>
      <c r="S317" s="206"/>
      <c r="T317" s="207"/>
      <c r="AT317" s="208" t="s">
        <v>120</v>
      </c>
      <c r="AU317" s="208" t="s">
        <v>72</v>
      </c>
      <c r="AV317" s="9" t="s">
        <v>81</v>
      </c>
      <c r="AW317" s="9" t="s">
        <v>34</v>
      </c>
      <c r="AX317" s="9" t="s">
        <v>72</v>
      </c>
      <c r="AY317" s="208" t="s">
        <v>114</v>
      </c>
    </row>
    <row r="318" s="10" customFormat="1">
      <c r="B318" s="209"/>
      <c r="C318" s="210"/>
      <c r="D318" s="184" t="s">
        <v>120</v>
      </c>
      <c r="E318" s="211" t="s">
        <v>1</v>
      </c>
      <c r="F318" s="212" t="s">
        <v>125</v>
      </c>
      <c r="G318" s="210"/>
      <c r="H318" s="213">
        <v>31.167999999999999</v>
      </c>
      <c r="I318" s="214"/>
      <c r="J318" s="210"/>
      <c r="K318" s="210"/>
      <c r="L318" s="215"/>
      <c r="M318" s="216"/>
      <c r="N318" s="217"/>
      <c r="O318" s="217"/>
      <c r="P318" s="217"/>
      <c r="Q318" s="217"/>
      <c r="R318" s="217"/>
      <c r="S318" s="217"/>
      <c r="T318" s="218"/>
      <c r="AT318" s="219" t="s">
        <v>120</v>
      </c>
      <c r="AU318" s="219" t="s">
        <v>72</v>
      </c>
      <c r="AV318" s="10" t="s">
        <v>113</v>
      </c>
      <c r="AW318" s="10" t="s">
        <v>34</v>
      </c>
      <c r="AX318" s="10" t="s">
        <v>77</v>
      </c>
      <c r="AY318" s="219" t="s">
        <v>114</v>
      </c>
    </row>
    <row r="319" s="1" customFormat="1" ht="22.5" customHeight="1">
      <c r="B319" s="35"/>
      <c r="C319" s="172" t="s">
        <v>452</v>
      </c>
      <c r="D319" s="172" t="s">
        <v>108</v>
      </c>
      <c r="E319" s="173" t="s">
        <v>453</v>
      </c>
      <c r="F319" s="174" t="s">
        <v>454</v>
      </c>
      <c r="G319" s="175" t="s">
        <v>290</v>
      </c>
      <c r="H319" s="176">
        <v>1555</v>
      </c>
      <c r="I319" s="177"/>
      <c r="J319" s="178">
        <f>ROUND(I319*H319,2)</f>
        <v>0</v>
      </c>
      <c r="K319" s="174" t="s">
        <v>112</v>
      </c>
      <c r="L319" s="40"/>
      <c r="M319" s="179" t="s">
        <v>1</v>
      </c>
      <c r="N319" s="180" t="s">
        <v>43</v>
      </c>
      <c r="O319" s="76"/>
      <c r="P319" s="181">
        <f>O319*H319</f>
        <v>0</v>
      </c>
      <c r="Q319" s="181">
        <v>0</v>
      </c>
      <c r="R319" s="181">
        <f>Q319*H319</f>
        <v>0</v>
      </c>
      <c r="S319" s="181">
        <v>0</v>
      </c>
      <c r="T319" s="182">
        <f>S319*H319</f>
        <v>0</v>
      </c>
      <c r="AR319" s="14" t="s">
        <v>113</v>
      </c>
      <c r="AT319" s="14" t="s">
        <v>108</v>
      </c>
      <c r="AU319" s="14" t="s">
        <v>72</v>
      </c>
      <c r="AY319" s="14" t="s">
        <v>114</v>
      </c>
      <c r="BE319" s="183">
        <f>IF(N319="základní",J319,0)</f>
        <v>0</v>
      </c>
      <c r="BF319" s="183">
        <f>IF(N319="snížená",J319,0)</f>
        <v>0</v>
      </c>
      <c r="BG319" s="183">
        <f>IF(N319="zákl. přenesená",J319,0)</f>
        <v>0</v>
      </c>
      <c r="BH319" s="183">
        <f>IF(N319="sníž. přenesená",J319,0)</f>
        <v>0</v>
      </c>
      <c r="BI319" s="183">
        <f>IF(N319="nulová",J319,0)</f>
        <v>0</v>
      </c>
      <c r="BJ319" s="14" t="s">
        <v>77</v>
      </c>
      <c r="BK319" s="183">
        <f>ROUND(I319*H319,2)</f>
        <v>0</v>
      </c>
      <c r="BL319" s="14" t="s">
        <v>113</v>
      </c>
      <c r="BM319" s="14" t="s">
        <v>455</v>
      </c>
    </row>
    <row r="320" s="1" customFormat="1">
      <c r="B320" s="35"/>
      <c r="C320" s="36"/>
      <c r="D320" s="184" t="s">
        <v>116</v>
      </c>
      <c r="E320" s="36"/>
      <c r="F320" s="185" t="s">
        <v>456</v>
      </c>
      <c r="G320" s="36"/>
      <c r="H320" s="36"/>
      <c r="I320" s="128"/>
      <c r="J320" s="36"/>
      <c r="K320" s="36"/>
      <c r="L320" s="40"/>
      <c r="M320" s="186"/>
      <c r="N320" s="76"/>
      <c r="O320" s="76"/>
      <c r="P320" s="76"/>
      <c r="Q320" s="76"/>
      <c r="R320" s="76"/>
      <c r="S320" s="76"/>
      <c r="T320" s="77"/>
      <c r="AT320" s="14" t="s">
        <v>116</v>
      </c>
      <c r="AU320" s="14" t="s">
        <v>72</v>
      </c>
    </row>
    <row r="321" s="8" customFormat="1">
      <c r="B321" s="188"/>
      <c r="C321" s="189"/>
      <c r="D321" s="184" t="s">
        <v>120</v>
      </c>
      <c r="E321" s="190" t="s">
        <v>1</v>
      </c>
      <c r="F321" s="191" t="s">
        <v>457</v>
      </c>
      <c r="G321" s="189"/>
      <c r="H321" s="190" t="s">
        <v>1</v>
      </c>
      <c r="I321" s="192"/>
      <c r="J321" s="189"/>
      <c r="K321" s="189"/>
      <c r="L321" s="193"/>
      <c r="M321" s="194"/>
      <c r="N321" s="195"/>
      <c r="O321" s="195"/>
      <c r="P321" s="195"/>
      <c r="Q321" s="195"/>
      <c r="R321" s="195"/>
      <c r="S321" s="195"/>
      <c r="T321" s="196"/>
      <c r="AT321" s="197" t="s">
        <v>120</v>
      </c>
      <c r="AU321" s="197" t="s">
        <v>72</v>
      </c>
      <c r="AV321" s="8" t="s">
        <v>77</v>
      </c>
      <c r="AW321" s="8" t="s">
        <v>34</v>
      </c>
      <c r="AX321" s="8" t="s">
        <v>72</v>
      </c>
      <c r="AY321" s="197" t="s">
        <v>114</v>
      </c>
    </row>
    <row r="322" s="9" customFormat="1">
      <c r="B322" s="198"/>
      <c r="C322" s="199"/>
      <c r="D322" s="184" t="s">
        <v>120</v>
      </c>
      <c r="E322" s="200" t="s">
        <v>1</v>
      </c>
      <c r="F322" s="201" t="s">
        <v>458</v>
      </c>
      <c r="G322" s="199"/>
      <c r="H322" s="202">
        <v>1555</v>
      </c>
      <c r="I322" s="203"/>
      <c r="J322" s="199"/>
      <c r="K322" s="199"/>
      <c r="L322" s="204"/>
      <c r="M322" s="205"/>
      <c r="N322" s="206"/>
      <c r="O322" s="206"/>
      <c r="P322" s="206"/>
      <c r="Q322" s="206"/>
      <c r="R322" s="206"/>
      <c r="S322" s="206"/>
      <c r="T322" s="207"/>
      <c r="AT322" s="208" t="s">
        <v>120</v>
      </c>
      <c r="AU322" s="208" t="s">
        <v>72</v>
      </c>
      <c r="AV322" s="9" t="s">
        <v>81</v>
      </c>
      <c r="AW322" s="9" t="s">
        <v>34</v>
      </c>
      <c r="AX322" s="9" t="s">
        <v>77</v>
      </c>
      <c r="AY322" s="208" t="s">
        <v>114</v>
      </c>
    </row>
    <row r="323" s="1" customFormat="1" ht="22.5" customHeight="1">
      <c r="B323" s="35"/>
      <c r="C323" s="172" t="s">
        <v>459</v>
      </c>
      <c r="D323" s="172" t="s">
        <v>108</v>
      </c>
      <c r="E323" s="173" t="s">
        <v>460</v>
      </c>
      <c r="F323" s="174" t="s">
        <v>461</v>
      </c>
      <c r="G323" s="175" t="s">
        <v>290</v>
      </c>
      <c r="H323" s="176">
        <v>15.211</v>
      </c>
      <c r="I323" s="177"/>
      <c r="J323" s="178">
        <f>ROUND(I323*H323,2)</f>
        <v>0</v>
      </c>
      <c r="K323" s="174" t="s">
        <v>112</v>
      </c>
      <c r="L323" s="40"/>
      <c r="M323" s="179" t="s">
        <v>1</v>
      </c>
      <c r="N323" s="180" t="s">
        <v>43</v>
      </c>
      <c r="O323" s="76"/>
      <c r="P323" s="181">
        <f>O323*H323</f>
        <v>0</v>
      </c>
      <c r="Q323" s="181">
        <v>0</v>
      </c>
      <c r="R323" s="181">
        <f>Q323*H323</f>
        <v>0</v>
      </c>
      <c r="S323" s="181">
        <v>0</v>
      </c>
      <c r="T323" s="182">
        <f>S323*H323</f>
        <v>0</v>
      </c>
      <c r="AR323" s="14" t="s">
        <v>113</v>
      </c>
      <c r="AT323" s="14" t="s">
        <v>108</v>
      </c>
      <c r="AU323" s="14" t="s">
        <v>72</v>
      </c>
      <c r="AY323" s="14" t="s">
        <v>114</v>
      </c>
      <c r="BE323" s="183">
        <f>IF(N323="základní",J323,0)</f>
        <v>0</v>
      </c>
      <c r="BF323" s="183">
        <f>IF(N323="snížená",J323,0)</f>
        <v>0</v>
      </c>
      <c r="BG323" s="183">
        <f>IF(N323="zákl. přenesená",J323,0)</f>
        <v>0</v>
      </c>
      <c r="BH323" s="183">
        <f>IF(N323="sníž. přenesená",J323,0)</f>
        <v>0</v>
      </c>
      <c r="BI323" s="183">
        <f>IF(N323="nulová",J323,0)</f>
        <v>0</v>
      </c>
      <c r="BJ323" s="14" t="s">
        <v>77</v>
      </c>
      <c r="BK323" s="183">
        <f>ROUND(I323*H323,2)</f>
        <v>0</v>
      </c>
      <c r="BL323" s="14" t="s">
        <v>113</v>
      </c>
      <c r="BM323" s="14" t="s">
        <v>462</v>
      </c>
    </row>
    <row r="324" s="1" customFormat="1">
      <c r="B324" s="35"/>
      <c r="C324" s="36"/>
      <c r="D324" s="184" t="s">
        <v>116</v>
      </c>
      <c r="E324" s="36"/>
      <c r="F324" s="185" t="s">
        <v>463</v>
      </c>
      <c r="G324" s="36"/>
      <c r="H324" s="36"/>
      <c r="I324" s="128"/>
      <c r="J324" s="36"/>
      <c r="K324" s="36"/>
      <c r="L324" s="40"/>
      <c r="M324" s="186"/>
      <c r="N324" s="76"/>
      <c r="O324" s="76"/>
      <c r="P324" s="76"/>
      <c r="Q324" s="76"/>
      <c r="R324" s="76"/>
      <c r="S324" s="76"/>
      <c r="T324" s="77"/>
      <c r="AT324" s="14" t="s">
        <v>116</v>
      </c>
      <c r="AU324" s="14" t="s">
        <v>72</v>
      </c>
    </row>
    <row r="325" s="8" customFormat="1">
      <c r="B325" s="188"/>
      <c r="C325" s="189"/>
      <c r="D325" s="184" t="s">
        <v>120</v>
      </c>
      <c r="E325" s="190" t="s">
        <v>1</v>
      </c>
      <c r="F325" s="191" t="s">
        <v>464</v>
      </c>
      <c r="G325" s="189"/>
      <c r="H325" s="190" t="s">
        <v>1</v>
      </c>
      <c r="I325" s="192"/>
      <c r="J325" s="189"/>
      <c r="K325" s="189"/>
      <c r="L325" s="193"/>
      <c r="M325" s="194"/>
      <c r="N325" s="195"/>
      <c r="O325" s="195"/>
      <c r="P325" s="195"/>
      <c r="Q325" s="195"/>
      <c r="R325" s="195"/>
      <c r="S325" s="195"/>
      <c r="T325" s="196"/>
      <c r="AT325" s="197" t="s">
        <v>120</v>
      </c>
      <c r="AU325" s="197" t="s">
        <v>72</v>
      </c>
      <c r="AV325" s="8" t="s">
        <v>77</v>
      </c>
      <c r="AW325" s="8" t="s">
        <v>34</v>
      </c>
      <c r="AX325" s="8" t="s">
        <v>72</v>
      </c>
      <c r="AY325" s="197" t="s">
        <v>114</v>
      </c>
    </row>
    <row r="326" s="9" customFormat="1">
      <c r="B326" s="198"/>
      <c r="C326" s="199"/>
      <c r="D326" s="184" t="s">
        <v>120</v>
      </c>
      <c r="E326" s="200" t="s">
        <v>1</v>
      </c>
      <c r="F326" s="201" t="s">
        <v>451</v>
      </c>
      <c r="G326" s="199"/>
      <c r="H326" s="202">
        <v>15.211</v>
      </c>
      <c r="I326" s="203"/>
      <c r="J326" s="199"/>
      <c r="K326" s="199"/>
      <c r="L326" s="204"/>
      <c r="M326" s="205"/>
      <c r="N326" s="206"/>
      <c r="O326" s="206"/>
      <c r="P326" s="206"/>
      <c r="Q326" s="206"/>
      <c r="R326" s="206"/>
      <c r="S326" s="206"/>
      <c r="T326" s="207"/>
      <c r="AT326" s="208" t="s">
        <v>120</v>
      </c>
      <c r="AU326" s="208" t="s">
        <v>72</v>
      </c>
      <c r="AV326" s="9" t="s">
        <v>81</v>
      </c>
      <c r="AW326" s="9" t="s">
        <v>34</v>
      </c>
      <c r="AX326" s="9" t="s">
        <v>77</v>
      </c>
      <c r="AY326" s="208" t="s">
        <v>114</v>
      </c>
    </row>
    <row r="327" s="1" customFormat="1" ht="22.5" customHeight="1">
      <c r="B327" s="35"/>
      <c r="C327" s="172" t="s">
        <v>465</v>
      </c>
      <c r="D327" s="172" t="s">
        <v>108</v>
      </c>
      <c r="E327" s="173" t="s">
        <v>466</v>
      </c>
      <c r="F327" s="174" t="s">
        <v>467</v>
      </c>
      <c r="G327" s="175" t="s">
        <v>290</v>
      </c>
      <c r="H327" s="176">
        <v>1561.0029999999999</v>
      </c>
      <c r="I327" s="177"/>
      <c r="J327" s="178">
        <f>ROUND(I327*H327,2)</f>
        <v>0</v>
      </c>
      <c r="K327" s="174" t="s">
        <v>112</v>
      </c>
      <c r="L327" s="40"/>
      <c r="M327" s="179" t="s">
        <v>1</v>
      </c>
      <c r="N327" s="180" t="s">
        <v>43</v>
      </c>
      <c r="O327" s="76"/>
      <c r="P327" s="181">
        <f>O327*H327</f>
        <v>0</v>
      </c>
      <c r="Q327" s="181">
        <v>0</v>
      </c>
      <c r="R327" s="181">
        <f>Q327*H327</f>
        <v>0</v>
      </c>
      <c r="S327" s="181">
        <v>0</v>
      </c>
      <c r="T327" s="182">
        <f>S327*H327</f>
        <v>0</v>
      </c>
      <c r="AR327" s="14" t="s">
        <v>113</v>
      </c>
      <c r="AT327" s="14" t="s">
        <v>108</v>
      </c>
      <c r="AU327" s="14" t="s">
        <v>72</v>
      </c>
      <c r="AY327" s="14" t="s">
        <v>114</v>
      </c>
      <c r="BE327" s="183">
        <f>IF(N327="základní",J327,0)</f>
        <v>0</v>
      </c>
      <c r="BF327" s="183">
        <f>IF(N327="snížená",J327,0)</f>
        <v>0</v>
      </c>
      <c r="BG327" s="183">
        <f>IF(N327="zákl. přenesená",J327,0)</f>
        <v>0</v>
      </c>
      <c r="BH327" s="183">
        <f>IF(N327="sníž. přenesená",J327,0)</f>
        <v>0</v>
      </c>
      <c r="BI327" s="183">
        <f>IF(N327="nulová",J327,0)</f>
        <v>0</v>
      </c>
      <c r="BJ327" s="14" t="s">
        <v>77</v>
      </c>
      <c r="BK327" s="183">
        <f>ROUND(I327*H327,2)</f>
        <v>0</v>
      </c>
      <c r="BL327" s="14" t="s">
        <v>113</v>
      </c>
      <c r="BM327" s="14" t="s">
        <v>468</v>
      </c>
    </row>
    <row r="328" s="1" customFormat="1">
      <c r="B328" s="35"/>
      <c r="C328" s="36"/>
      <c r="D328" s="184" t="s">
        <v>116</v>
      </c>
      <c r="E328" s="36"/>
      <c r="F328" s="185" t="s">
        <v>469</v>
      </c>
      <c r="G328" s="36"/>
      <c r="H328" s="36"/>
      <c r="I328" s="128"/>
      <c r="J328" s="36"/>
      <c r="K328" s="36"/>
      <c r="L328" s="40"/>
      <c r="M328" s="186"/>
      <c r="N328" s="76"/>
      <c r="O328" s="76"/>
      <c r="P328" s="76"/>
      <c r="Q328" s="76"/>
      <c r="R328" s="76"/>
      <c r="S328" s="76"/>
      <c r="T328" s="77"/>
      <c r="AT328" s="14" t="s">
        <v>116</v>
      </c>
      <c r="AU328" s="14" t="s">
        <v>72</v>
      </c>
    </row>
    <row r="329" s="8" customFormat="1">
      <c r="B329" s="188"/>
      <c r="C329" s="189"/>
      <c r="D329" s="184" t="s">
        <v>120</v>
      </c>
      <c r="E329" s="190" t="s">
        <v>1</v>
      </c>
      <c r="F329" s="191" t="s">
        <v>470</v>
      </c>
      <c r="G329" s="189"/>
      <c r="H329" s="190" t="s">
        <v>1</v>
      </c>
      <c r="I329" s="192"/>
      <c r="J329" s="189"/>
      <c r="K329" s="189"/>
      <c r="L329" s="193"/>
      <c r="M329" s="194"/>
      <c r="N329" s="195"/>
      <c r="O329" s="195"/>
      <c r="P329" s="195"/>
      <c r="Q329" s="195"/>
      <c r="R329" s="195"/>
      <c r="S329" s="195"/>
      <c r="T329" s="196"/>
      <c r="AT329" s="197" t="s">
        <v>120</v>
      </c>
      <c r="AU329" s="197" t="s">
        <v>72</v>
      </c>
      <c r="AV329" s="8" t="s">
        <v>77</v>
      </c>
      <c r="AW329" s="8" t="s">
        <v>34</v>
      </c>
      <c r="AX329" s="8" t="s">
        <v>72</v>
      </c>
      <c r="AY329" s="197" t="s">
        <v>114</v>
      </c>
    </row>
    <row r="330" s="9" customFormat="1">
      <c r="B330" s="198"/>
      <c r="C330" s="199"/>
      <c r="D330" s="184" t="s">
        <v>120</v>
      </c>
      <c r="E330" s="200" t="s">
        <v>1</v>
      </c>
      <c r="F330" s="201" t="s">
        <v>458</v>
      </c>
      <c r="G330" s="199"/>
      <c r="H330" s="202">
        <v>1555</v>
      </c>
      <c r="I330" s="203"/>
      <c r="J330" s="199"/>
      <c r="K330" s="199"/>
      <c r="L330" s="204"/>
      <c r="M330" s="205"/>
      <c r="N330" s="206"/>
      <c r="O330" s="206"/>
      <c r="P330" s="206"/>
      <c r="Q330" s="206"/>
      <c r="R330" s="206"/>
      <c r="S330" s="206"/>
      <c r="T330" s="207"/>
      <c r="AT330" s="208" t="s">
        <v>120</v>
      </c>
      <c r="AU330" s="208" t="s">
        <v>72</v>
      </c>
      <c r="AV330" s="9" t="s">
        <v>81</v>
      </c>
      <c r="AW330" s="9" t="s">
        <v>34</v>
      </c>
      <c r="AX330" s="9" t="s">
        <v>72</v>
      </c>
      <c r="AY330" s="208" t="s">
        <v>114</v>
      </c>
    </row>
    <row r="331" s="8" customFormat="1">
      <c r="B331" s="188"/>
      <c r="C331" s="189"/>
      <c r="D331" s="184" t="s">
        <v>120</v>
      </c>
      <c r="E331" s="190" t="s">
        <v>1</v>
      </c>
      <c r="F331" s="191" t="s">
        <v>471</v>
      </c>
      <c r="G331" s="189"/>
      <c r="H331" s="190" t="s">
        <v>1</v>
      </c>
      <c r="I331" s="192"/>
      <c r="J331" s="189"/>
      <c r="K331" s="189"/>
      <c r="L331" s="193"/>
      <c r="M331" s="194"/>
      <c r="N331" s="195"/>
      <c r="O331" s="195"/>
      <c r="P331" s="195"/>
      <c r="Q331" s="195"/>
      <c r="R331" s="195"/>
      <c r="S331" s="195"/>
      <c r="T331" s="196"/>
      <c r="AT331" s="197" t="s">
        <v>120</v>
      </c>
      <c r="AU331" s="197" t="s">
        <v>72</v>
      </c>
      <c r="AV331" s="8" t="s">
        <v>77</v>
      </c>
      <c r="AW331" s="8" t="s">
        <v>34</v>
      </c>
      <c r="AX331" s="8" t="s">
        <v>72</v>
      </c>
      <c r="AY331" s="197" t="s">
        <v>114</v>
      </c>
    </row>
    <row r="332" s="9" customFormat="1">
      <c r="B332" s="198"/>
      <c r="C332" s="199"/>
      <c r="D332" s="184" t="s">
        <v>120</v>
      </c>
      <c r="E332" s="200" t="s">
        <v>1</v>
      </c>
      <c r="F332" s="201" t="s">
        <v>449</v>
      </c>
      <c r="G332" s="199"/>
      <c r="H332" s="202">
        <v>6.0030000000000001</v>
      </c>
      <c r="I332" s="203"/>
      <c r="J332" s="199"/>
      <c r="K332" s="199"/>
      <c r="L332" s="204"/>
      <c r="M332" s="205"/>
      <c r="N332" s="206"/>
      <c r="O332" s="206"/>
      <c r="P332" s="206"/>
      <c r="Q332" s="206"/>
      <c r="R332" s="206"/>
      <c r="S332" s="206"/>
      <c r="T332" s="207"/>
      <c r="AT332" s="208" t="s">
        <v>120</v>
      </c>
      <c r="AU332" s="208" t="s">
        <v>72</v>
      </c>
      <c r="AV332" s="9" t="s">
        <v>81</v>
      </c>
      <c r="AW332" s="9" t="s">
        <v>34</v>
      </c>
      <c r="AX332" s="9" t="s">
        <v>72</v>
      </c>
      <c r="AY332" s="208" t="s">
        <v>114</v>
      </c>
    </row>
    <row r="333" s="10" customFormat="1">
      <c r="B333" s="209"/>
      <c r="C333" s="210"/>
      <c r="D333" s="184" t="s">
        <v>120</v>
      </c>
      <c r="E333" s="211" t="s">
        <v>1</v>
      </c>
      <c r="F333" s="212" t="s">
        <v>125</v>
      </c>
      <c r="G333" s="210"/>
      <c r="H333" s="213">
        <v>1561.0029999999999</v>
      </c>
      <c r="I333" s="214"/>
      <c r="J333" s="210"/>
      <c r="K333" s="210"/>
      <c r="L333" s="215"/>
      <c r="M333" s="216"/>
      <c r="N333" s="217"/>
      <c r="O333" s="217"/>
      <c r="P333" s="217"/>
      <c r="Q333" s="217"/>
      <c r="R333" s="217"/>
      <c r="S333" s="217"/>
      <c r="T333" s="218"/>
      <c r="AT333" s="219" t="s">
        <v>120</v>
      </c>
      <c r="AU333" s="219" t="s">
        <v>72</v>
      </c>
      <c r="AV333" s="10" t="s">
        <v>113</v>
      </c>
      <c r="AW333" s="10" t="s">
        <v>34</v>
      </c>
      <c r="AX333" s="10" t="s">
        <v>77</v>
      </c>
      <c r="AY333" s="219" t="s">
        <v>114</v>
      </c>
    </row>
    <row r="334" s="1" customFormat="1" ht="22.5" customHeight="1">
      <c r="B334" s="35"/>
      <c r="C334" s="172" t="s">
        <v>218</v>
      </c>
      <c r="D334" s="172" t="s">
        <v>108</v>
      </c>
      <c r="E334" s="173" t="s">
        <v>472</v>
      </c>
      <c r="F334" s="174" t="s">
        <v>473</v>
      </c>
      <c r="G334" s="175" t="s">
        <v>290</v>
      </c>
      <c r="H334" s="176">
        <v>119.90000000000001</v>
      </c>
      <c r="I334" s="177"/>
      <c r="J334" s="178">
        <f>ROUND(I334*H334,2)</f>
        <v>0</v>
      </c>
      <c r="K334" s="174" t="s">
        <v>112</v>
      </c>
      <c r="L334" s="40"/>
      <c r="M334" s="179" t="s">
        <v>1</v>
      </c>
      <c r="N334" s="180" t="s">
        <v>43</v>
      </c>
      <c r="O334" s="76"/>
      <c r="P334" s="181">
        <f>O334*H334</f>
        <v>0</v>
      </c>
      <c r="Q334" s="181">
        <v>0</v>
      </c>
      <c r="R334" s="181">
        <f>Q334*H334</f>
        <v>0</v>
      </c>
      <c r="S334" s="181">
        <v>0</v>
      </c>
      <c r="T334" s="182">
        <f>S334*H334</f>
        <v>0</v>
      </c>
      <c r="AR334" s="14" t="s">
        <v>113</v>
      </c>
      <c r="AT334" s="14" t="s">
        <v>108</v>
      </c>
      <c r="AU334" s="14" t="s">
        <v>72</v>
      </c>
      <c r="AY334" s="14" t="s">
        <v>114</v>
      </c>
      <c r="BE334" s="183">
        <f>IF(N334="základní",J334,0)</f>
        <v>0</v>
      </c>
      <c r="BF334" s="183">
        <f>IF(N334="snížená",J334,0)</f>
        <v>0</v>
      </c>
      <c r="BG334" s="183">
        <f>IF(N334="zákl. přenesená",J334,0)</f>
        <v>0</v>
      </c>
      <c r="BH334" s="183">
        <f>IF(N334="sníž. přenesená",J334,0)</f>
        <v>0</v>
      </c>
      <c r="BI334" s="183">
        <f>IF(N334="nulová",J334,0)</f>
        <v>0</v>
      </c>
      <c r="BJ334" s="14" t="s">
        <v>77</v>
      </c>
      <c r="BK334" s="183">
        <f>ROUND(I334*H334,2)</f>
        <v>0</v>
      </c>
      <c r="BL334" s="14" t="s">
        <v>113</v>
      </c>
      <c r="BM334" s="14" t="s">
        <v>474</v>
      </c>
    </row>
    <row r="335" s="1" customFormat="1">
      <c r="B335" s="35"/>
      <c r="C335" s="36"/>
      <c r="D335" s="184" t="s">
        <v>116</v>
      </c>
      <c r="E335" s="36"/>
      <c r="F335" s="185" t="s">
        <v>475</v>
      </c>
      <c r="G335" s="36"/>
      <c r="H335" s="36"/>
      <c r="I335" s="128"/>
      <c r="J335" s="36"/>
      <c r="K335" s="36"/>
      <c r="L335" s="40"/>
      <c r="M335" s="186"/>
      <c r="N335" s="76"/>
      <c r="O335" s="76"/>
      <c r="P335" s="76"/>
      <c r="Q335" s="76"/>
      <c r="R335" s="76"/>
      <c r="S335" s="76"/>
      <c r="T335" s="77"/>
      <c r="AT335" s="14" t="s">
        <v>116</v>
      </c>
      <c r="AU335" s="14" t="s">
        <v>72</v>
      </c>
    </row>
    <row r="336" s="8" customFormat="1">
      <c r="B336" s="188"/>
      <c r="C336" s="189"/>
      <c r="D336" s="184" t="s">
        <v>120</v>
      </c>
      <c r="E336" s="190" t="s">
        <v>1</v>
      </c>
      <c r="F336" s="191" t="s">
        <v>476</v>
      </c>
      <c r="G336" s="189"/>
      <c r="H336" s="190" t="s">
        <v>1</v>
      </c>
      <c r="I336" s="192"/>
      <c r="J336" s="189"/>
      <c r="K336" s="189"/>
      <c r="L336" s="193"/>
      <c r="M336" s="194"/>
      <c r="N336" s="195"/>
      <c r="O336" s="195"/>
      <c r="P336" s="195"/>
      <c r="Q336" s="195"/>
      <c r="R336" s="195"/>
      <c r="S336" s="195"/>
      <c r="T336" s="196"/>
      <c r="AT336" s="197" t="s">
        <v>120</v>
      </c>
      <c r="AU336" s="197" t="s">
        <v>72</v>
      </c>
      <c r="AV336" s="8" t="s">
        <v>77</v>
      </c>
      <c r="AW336" s="8" t="s">
        <v>34</v>
      </c>
      <c r="AX336" s="8" t="s">
        <v>72</v>
      </c>
      <c r="AY336" s="197" t="s">
        <v>114</v>
      </c>
    </row>
    <row r="337" s="9" customFormat="1">
      <c r="B337" s="198"/>
      <c r="C337" s="199"/>
      <c r="D337" s="184" t="s">
        <v>120</v>
      </c>
      <c r="E337" s="200" t="s">
        <v>1</v>
      </c>
      <c r="F337" s="201" t="s">
        <v>398</v>
      </c>
      <c r="G337" s="199"/>
      <c r="H337" s="202">
        <v>38</v>
      </c>
      <c r="I337" s="203"/>
      <c r="J337" s="199"/>
      <c r="K337" s="199"/>
      <c r="L337" s="204"/>
      <c r="M337" s="205"/>
      <c r="N337" s="206"/>
      <c r="O337" s="206"/>
      <c r="P337" s="206"/>
      <c r="Q337" s="206"/>
      <c r="R337" s="206"/>
      <c r="S337" s="206"/>
      <c r="T337" s="207"/>
      <c r="AT337" s="208" t="s">
        <v>120</v>
      </c>
      <c r="AU337" s="208" t="s">
        <v>72</v>
      </c>
      <c r="AV337" s="9" t="s">
        <v>81</v>
      </c>
      <c r="AW337" s="9" t="s">
        <v>34</v>
      </c>
      <c r="AX337" s="9" t="s">
        <v>72</v>
      </c>
      <c r="AY337" s="208" t="s">
        <v>114</v>
      </c>
    </row>
    <row r="338" s="8" customFormat="1">
      <c r="B338" s="188"/>
      <c r="C338" s="189"/>
      <c r="D338" s="184" t="s">
        <v>120</v>
      </c>
      <c r="E338" s="190" t="s">
        <v>1</v>
      </c>
      <c r="F338" s="191" t="s">
        <v>477</v>
      </c>
      <c r="G338" s="189"/>
      <c r="H338" s="190" t="s">
        <v>1</v>
      </c>
      <c r="I338" s="192"/>
      <c r="J338" s="189"/>
      <c r="K338" s="189"/>
      <c r="L338" s="193"/>
      <c r="M338" s="194"/>
      <c r="N338" s="195"/>
      <c r="O338" s="195"/>
      <c r="P338" s="195"/>
      <c r="Q338" s="195"/>
      <c r="R338" s="195"/>
      <c r="S338" s="195"/>
      <c r="T338" s="196"/>
      <c r="AT338" s="197" t="s">
        <v>120</v>
      </c>
      <c r="AU338" s="197" t="s">
        <v>72</v>
      </c>
      <c r="AV338" s="8" t="s">
        <v>77</v>
      </c>
      <c r="AW338" s="8" t="s">
        <v>34</v>
      </c>
      <c r="AX338" s="8" t="s">
        <v>72</v>
      </c>
      <c r="AY338" s="197" t="s">
        <v>114</v>
      </c>
    </row>
    <row r="339" s="9" customFormat="1">
      <c r="B339" s="198"/>
      <c r="C339" s="199"/>
      <c r="D339" s="184" t="s">
        <v>120</v>
      </c>
      <c r="E339" s="200" t="s">
        <v>1</v>
      </c>
      <c r="F339" s="201" t="s">
        <v>398</v>
      </c>
      <c r="G339" s="199"/>
      <c r="H339" s="202">
        <v>38</v>
      </c>
      <c r="I339" s="203"/>
      <c r="J339" s="199"/>
      <c r="K339" s="199"/>
      <c r="L339" s="204"/>
      <c r="M339" s="205"/>
      <c r="N339" s="206"/>
      <c r="O339" s="206"/>
      <c r="P339" s="206"/>
      <c r="Q339" s="206"/>
      <c r="R339" s="206"/>
      <c r="S339" s="206"/>
      <c r="T339" s="207"/>
      <c r="AT339" s="208" t="s">
        <v>120</v>
      </c>
      <c r="AU339" s="208" t="s">
        <v>72</v>
      </c>
      <c r="AV339" s="9" t="s">
        <v>81</v>
      </c>
      <c r="AW339" s="9" t="s">
        <v>34</v>
      </c>
      <c r="AX339" s="9" t="s">
        <v>72</v>
      </c>
      <c r="AY339" s="208" t="s">
        <v>114</v>
      </c>
    </row>
    <row r="340" s="8" customFormat="1">
      <c r="B340" s="188"/>
      <c r="C340" s="189"/>
      <c r="D340" s="184" t="s">
        <v>120</v>
      </c>
      <c r="E340" s="190" t="s">
        <v>1</v>
      </c>
      <c r="F340" s="191" t="s">
        <v>478</v>
      </c>
      <c r="G340" s="189"/>
      <c r="H340" s="190" t="s">
        <v>1</v>
      </c>
      <c r="I340" s="192"/>
      <c r="J340" s="189"/>
      <c r="K340" s="189"/>
      <c r="L340" s="193"/>
      <c r="M340" s="194"/>
      <c r="N340" s="195"/>
      <c r="O340" s="195"/>
      <c r="P340" s="195"/>
      <c r="Q340" s="195"/>
      <c r="R340" s="195"/>
      <c r="S340" s="195"/>
      <c r="T340" s="196"/>
      <c r="AT340" s="197" t="s">
        <v>120</v>
      </c>
      <c r="AU340" s="197" t="s">
        <v>72</v>
      </c>
      <c r="AV340" s="8" t="s">
        <v>77</v>
      </c>
      <c r="AW340" s="8" t="s">
        <v>34</v>
      </c>
      <c r="AX340" s="8" t="s">
        <v>72</v>
      </c>
      <c r="AY340" s="197" t="s">
        <v>114</v>
      </c>
    </row>
    <row r="341" s="9" customFormat="1">
      <c r="B341" s="198"/>
      <c r="C341" s="199"/>
      <c r="D341" s="184" t="s">
        <v>120</v>
      </c>
      <c r="E341" s="200" t="s">
        <v>1</v>
      </c>
      <c r="F341" s="201" t="s">
        <v>479</v>
      </c>
      <c r="G341" s="199"/>
      <c r="H341" s="202">
        <v>19</v>
      </c>
      <c r="I341" s="203"/>
      <c r="J341" s="199"/>
      <c r="K341" s="199"/>
      <c r="L341" s="204"/>
      <c r="M341" s="205"/>
      <c r="N341" s="206"/>
      <c r="O341" s="206"/>
      <c r="P341" s="206"/>
      <c r="Q341" s="206"/>
      <c r="R341" s="206"/>
      <c r="S341" s="206"/>
      <c r="T341" s="207"/>
      <c r="AT341" s="208" t="s">
        <v>120</v>
      </c>
      <c r="AU341" s="208" t="s">
        <v>72</v>
      </c>
      <c r="AV341" s="9" t="s">
        <v>81</v>
      </c>
      <c r="AW341" s="9" t="s">
        <v>34</v>
      </c>
      <c r="AX341" s="9" t="s">
        <v>72</v>
      </c>
      <c r="AY341" s="208" t="s">
        <v>114</v>
      </c>
    </row>
    <row r="342" s="8" customFormat="1">
      <c r="B342" s="188"/>
      <c r="C342" s="189"/>
      <c r="D342" s="184" t="s">
        <v>120</v>
      </c>
      <c r="E342" s="190" t="s">
        <v>1</v>
      </c>
      <c r="F342" s="191" t="s">
        <v>480</v>
      </c>
      <c r="G342" s="189"/>
      <c r="H342" s="190" t="s">
        <v>1</v>
      </c>
      <c r="I342" s="192"/>
      <c r="J342" s="189"/>
      <c r="K342" s="189"/>
      <c r="L342" s="193"/>
      <c r="M342" s="194"/>
      <c r="N342" s="195"/>
      <c r="O342" s="195"/>
      <c r="P342" s="195"/>
      <c r="Q342" s="195"/>
      <c r="R342" s="195"/>
      <c r="S342" s="195"/>
      <c r="T342" s="196"/>
      <c r="AT342" s="197" t="s">
        <v>120</v>
      </c>
      <c r="AU342" s="197" t="s">
        <v>72</v>
      </c>
      <c r="AV342" s="8" t="s">
        <v>77</v>
      </c>
      <c r="AW342" s="8" t="s">
        <v>34</v>
      </c>
      <c r="AX342" s="8" t="s">
        <v>72</v>
      </c>
      <c r="AY342" s="197" t="s">
        <v>114</v>
      </c>
    </row>
    <row r="343" s="9" customFormat="1">
      <c r="B343" s="198"/>
      <c r="C343" s="199"/>
      <c r="D343" s="184" t="s">
        <v>120</v>
      </c>
      <c r="E343" s="200" t="s">
        <v>1</v>
      </c>
      <c r="F343" s="201" t="s">
        <v>481</v>
      </c>
      <c r="G343" s="199"/>
      <c r="H343" s="202">
        <v>24.899999999999999</v>
      </c>
      <c r="I343" s="203"/>
      <c r="J343" s="199"/>
      <c r="K343" s="199"/>
      <c r="L343" s="204"/>
      <c r="M343" s="205"/>
      <c r="N343" s="206"/>
      <c r="O343" s="206"/>
      <c r="P343" s="206"/>
      <c r="Q343" s="206"/>
      <c r="R343" s="206"/>
      <c r="S343" s="206"/>
      <c r="T343" s="207"/>
      <c r="AT343" s="208" t="s">
        <v>120</v>
      </c>
      <c r="AU343" s="208" t="s">
        <v>72</v>
      </c>
      <c r="AV343" s="9" t="s">
        <v>81</v>
      </c>
      <c r="AW343" s="9" t="s">
        <v>34</v>
      </c>
      <c r="AX343" s="9" t="s">
        <v>72</v>
      </c>
      <c r="AY343" s="208" t="s">
        <v>114</v>
      </c>
    </row>
    <row r="344" s="10" customFormat="1">
      <c r="B344" s="209"/>
      <c r="C344" s="210"/>
      <c r="D344" s="184" t="s">
        <v>120</v>
      </c>
      <c r="E344" s="211" t="s">
        <v>1</v>
      </c>
      <c r="F344" s="212" t="s">
        <v>125</v>
      </c>
      <c r="G344" s="210"/>
      <c r="H344" s="213">
        <v>119.90000000000001</v>
      </c>
      <c r="I344" s="214"/>
      <c r="J344" s="210"/>
      <c r="K344" s="210"/>
      <c r="L344" s="215"/>
      <c r="M344" s="216"/>
      <c r="N344" s="217"/>
      <c r="O344" s="217"/>
      <c r="P344" s="217"/>
      <c r="Q344" s="217"/>
      <c r="R344" s="217"/>
      <c r="S344" s="217"/>
      <c r="T344" s="218"/>
      <c r="AT344" s="219" t="s">
        <v>120</v>
      </c>
      <c r="AU344" s="219" t="s">
        <v>72</v>
      </c>
      <c r="AV344" s="10" t="s">
        <v>113</v>
      </c>
      <c r="AW344" s="10" t="s">
        <v>34</v>
      </c>
      <c r="AX344" s="10" t="s">
        <v>77</v>
      </c>
      <c r="AY344" s="219" t="s">
        <v>114</v>
      </c>
    </row>
    <row r="345" s="1" customFormat="1" ht="22.5" customHeight="1">
      <c r="B345" s="35"/>
      <c r="C345" s="172" t="s">
        <v>482</v>
      </c>
      <c r="D345" s="172" t="s">
        <v>108</v>
      </c>
      <c r="E345" s="173" t="s">
        <v>483</v>
      </c>
      <c r="F345" s="174" t="s">
        <v>484</v>
      </c>
      <c r="G345" s="175" t="s">
        <v>290</v>
      </c>
      <c r="H345" s="176">
        <v>24.899999999999999</v>
      </c>
      <c r="I345" s="177"/>
      <c r="J345" s="178">
        <f>ROUND(I345*H345,2)</f>
        <v>0</v>
      </c>
      <c r="K345" s="174" t="s">
        <v>112</v>
      </c>
      <c r="L345" s="40"/>
      <c r="M345" s="179" t="s">
        <v>1</v>
      </c>
      <c r="N345" s="180" t="s">
        <v>43</v>
      </c>
      <c r="O345" s="76"/>
      <c r="P345" s="181">
        <f>O345*H345</f>
        <v>0</v>
      </c>
      <c r="Q345" s="181">
        <v>0</v>
      </c>
      <c r="R345" s="181">
        <f>Q345*H345</f>
        <v>0</v>
      </c>
      <c r="S345" s="181">
        <v>0</v>
      </c>
      <c r="T345" s="182">
        <f>S345*H345</f>
        <v>0</v>
      </c>
      <c r="AR345" s="14" t="s">
        <v>113</v>
      </c>
      <c r="AT345" s="14" t="s">
        <v>108</v>
      </c>
      <c r="AU345" s="14" t="s">
        <v>72</v>
      </c>
      <c r="AY345" s="14" t="s">
        <v>114</v>
      </c>
      <c r="BE345" s="183">
        <f>IF(N345="základní",J345,0)</f>
        <v>0</v>
      </c>
      <c r="BF345" s="183">
        <f>IF(N345="snížená",J345,0)</f>
        <v>0</v>
      </c>
      <c r="BG345" s="183">
        <f>IF(N345="zákl. přenesená",J345,0)</f>
        <v>0</v>
      </c>
      <c r="BH345" s="183">
        <f>IF(N345="sníž. přenesená",J345,0)</f>
        <v>0</v>
      </c>
      <c r="BI345" s="183">
        <f>IF(N345="nulová",J345,0)</f>
        <v>0</v>
      </c>
      <c r="BJ345" s="14" t="s">
        <v>77</v>
      </c>
      <c r="BK345" s="183">
        <f>ROUND(I345*H345,2)</f>
        <v>0</v>
      </c>
      <c r="BL345" s="14" t="s">
        <v>113</v>
      </c>
      <c r="BM345" s="14" t="s">
        <v>485</v>
      </c>
    </row>
    <row r="346" s="1" customFormat="1">
      <c r="B346" s="35"/>
      <c r="C346" s="36"/>
      <c r="D346" s="184" t="s">
        <v>116</v>
      </c>
      <c r="E346" s="36"/>
      <c r="F346" s="185" t="s">
        <v>486</v>
      </c>
      <c r="G346" s="36"/>
      <c r="H346" s="36"/>
      <c r="I346" s="128"/>
      <c r="J346" s="36"/>
      <c r="K346" s="36"/>
      <c r="L346" s="40"/>
      <c r="M346" s="186"/>
      <c r="N346" s="76"/>
      <c r="O346" s="76"/>
      <c r="P346" s="76"/>
      <c r="Q346" s="76"/>
      <c r="R346" s="76"/>
      <c r="S346" s="76"/>
      <c r="T346" s="77"/>
      <c r="AT346" s="14" t="s">
        <v>116</v>
      </c>
      <c r="AU346" s="14" t="s">
        <v>72</v>
      </c>
    </row>
    <row r="347" s="8" customFormat="1">
      <c r="B347" s="188"/>
      <c r="C347" s="189"/>
      <c r="D347" s="184" t="s">
        <v>120</v>
      </c>
      <c r="E347" s="190" t="s">
        <v>1</v>
      </c>
      <c r="F347" s="191" t="s">
        <v>487</v>
      </c>
      <c r="G347" s="189"/>
      <c r="H347" s="190" t="s">
        <v>1</v>
      </c>
      <c r="I347" s="192"/>
      <c r="J347" s="189"/>
      <c r="K347" s="189"/>
      <c r="L347" s="193"/>
      <c r="M347" s="194"/>
      <c r="N347" s="195"/>
      <c r="O347" s="195"/>
      <c r="P347" s="195"/>
      <c r="Q347" s="195"/>
      <c r="R347" s="195"/>
      <c r="S347" s="195"/>
      <c r="T347" s="196"/>
      <c r="AT347" s="197" t="s">
        <v>120</v>
      </c>
      <c r="AU347" s="197" t="s">
        <v>72</v>
      </c>
      <c r="AV347" s="8" t="s">
        <v>77</v>
      </c>
      <c r="AW347" s="8" t="s">
        <v>34</v>
      </c>
      <c r="AX347" s="8" t="s">
        <v>72</v>
      </c>
      <c r="AY347" s="197" t="s">
        <v>114</v>
      </c>
    </row>
    <row r="348" s="9" customFormat="1">
      <c r="B348" s="198"/>
      <c r="C348" s="199"/>
      <c r="D348" s="184" t="s">
        <v>120</v>
      </c>
      <c r="E348" s="200" t="s">
        <v>1</v>
      </c>
      <c r="F348" s="201" t="s">
        <v>481</v>
      </c>
      <c r="G348" s="199"/>
      <c r="H348" s="202">
        <v>24.899999999999999</v>
      </c>
      <c r="I348" s="203"/>
      <c r="J348" s="199"/>
      <c r="K348" s="199"/>
      <c r="L348" s="204"/>
      <c r="M348" s="205"/>
      <c r="N348" s="206"/>
      <c r="O348" s="206"/>
      <c r="P348" s="206"/>
      <c r="Q348" s="206"/>
      <c r="R348" s="206"/>
      <c r="S348" s="206"/>
      <c r="T348" s="207"/>
      <c r="AT348" s="208" t="s">
        <v>120</v>
      </c>
      <c r="AU348" s="208" t="s">
        <v>72</v>
      </c>
      <c r="AV348" s="9" t="s">
        <v>81</v>
      </c>
      <c r="AW348" s="9" t="s">
        <v>34</v>
      </c>
      <c r="AX348" s="9" t="s">
        <v>77</v>
      </c>
      <c r="AY348" s="208" t="s">
        <v>114</v>
      </c>
    </row>
    <row r="349" s="1" customFormat="1" ht="22.5" customHeight="1">
      <c r="B349" s="35"/>
      <c r="C349" s="172" t="s">
        <v>488</v>
      </c>
      <c r="D349" s="172" t="s">
        <v>108</v>
      </c>
      <c r="E349" s="173" t="s">
        <v>489</v>
      </c>
      <c r="F349" s="174" t="s">
        <v>490</v>
      </c>
      <c r="G349" s="175" t="s">
        <v>290</v>
      </c>
      <c r="H349" s="176">
        <v>38</v>
      </c>
      <c r="I349" s="177"/>
      <c r="J349" s="178">
        <f>ROUND(I349*H349,2)</f>
        <v>0</v>
      </c>
      <c r="K349" s="174" t="s">
        <v>112</v>
      </c>
      <c r="L349" s="40"/>
      <c r="M349" s="179" t="s">
        <v>1</v>
      </c>
      <c r="N349" s="180" t="s">
        <v>43</v>
      </c>
      <c r="O349" s="76"/>
      <c r="P349" s="181">
        <f>O349*H349</f>
        <v>0</v>
      </c>
      <c r="Q349" s="181">
        <v>0</v>
      </c>
      <c r="R349" s="181">
        <f>Q349*H349</f>
        <v>0</v>
      </c>
      <c r="S349" s="181">
        <v>0</v>
      </c>
      <c r="T349" s="182">
        <f>S349*H349</f>
        <v>0</v>
      </c>
      <c r="AR349" s="14" t="s">
        <v>113</v>
      </c>
      <c r="AT349" s="14" t="s">
        <v>108</v>
      </c>
      <c r="AU349" s="14" t="s">
        <v>72</v>
      </c>
      <c r="AY349" s="14" t="s">
        <v>114</v>
      </c>
      <c r="BE349" s="183">
        <f>IF(N349="základní",J349,0)</f>
        <v>0</v>
      </c>
      <c r="BF349" s="183">
        <f>IF(N349="snížená",J349,0)</f>
        <v>0</v>
      </c>
      <c r="BG349" s="183">
        <f>IF(N349="zákl. přenesená",J349,0)</f>
        <v>0</v>
      </c>
      <c r="BH349" s="183">
        <f>IF(N349="sníž. přenesená",J349,0)</f>
        <v>0</v>
      </c>
      <c r="BI349" s="183">
        <f>IF(N349="nulová",J349,0)</f>
        <v>0</v>
      </c>
      <c r="BJ349" s="14" t="s">
        <v>77</v>
      </c>
      <c r="BK349" s="183">
        <f>ROUND(I349*H349,2)</f>
        <v>0</v>
      </c>
      <c r="BL349" s="14" t="s">
        <v>113</v>
      </c>
      <c r="BM349" s="14" t="s">
        <v>491</v>
      </c>
    </row>
    <row r="350" s="1" customFormat="1">
      <c r="B350" s="35"/>
      <c r="C350" s="36"/>
      <c r="D350" s="184" t="s">
        <v>116</v>
      </c>
      <c r="E350" s="36"/>
      <c r="F350" s="185" t="s">
        <v>492</v>
      </c>
      <c r="G350" s="36"/>
      <c r="H350" s="36"/>
      <c r="I350" s="128"/>
      <c r="J350" s="36"/>
      <c r="K350" s="36"/>
      <c r="L350" s="40"/>
      <c r="M350" s="186"/>
      <c r="N350" s="76"/>
      <c r="O350" s="76"/>
      <c r="P350" s="76"/>
      <c r="Q350" s="76"/>
      <c r="R350" s="76"/>
      <c r="S350" s="76"/>
      <c r="T350" s="77"/>
      <c r="AT350" s="14" t="s">
        <v>116</v>
      </c>
      <c r="AU350" s="14" t="s">
        <v>72</v>
      </c>
    </row>
    <row r="351" s="8" customFormat="1">
      <c r="B351" s="188"/>
      <c r="C351" s="189"/>
      <c r="D351" s="184" t="s">
        <v>120</v>
      </c>
      <c r="E351" s="190" t="s">
        <v>1</v>
      </c>
      <c r="F351" s="191" t="s">
        <v>477</v>
      </c>
      <c r="G351" s="189"/>
      <c r="H351" s="190" t="s">
        <v>1</v>
      </c>
      <c r="I351" s="192"/>
      <c r="J351" s="189"/>
      <c r="K351" s="189"/>
      <c r="L351" s="193"/>
      <c r="M351" s="194"/>
      <c r="N351" s="195"/>
      <c r="O351" s="195"/>
      <c r="P351" s="195"/>
      <c r="Q351" s="195"/>
      <c r="R351" s="195"/>
      <c r="S351" s="195"/>
      <c r="T351" s="196"/>
      <c r="AT351" s="197" t="s">
        <v>120</v>
      </c>
      <c r="AU351" s="197" t="s">
        <v>72</v>
      </c>
      <c r="AV351" s="8" t="s">
        <v>77</v>
      </c>
      <c r="AW351" s="8" t="s">
        <v>34</v>
      </c>
      <c r="AX351" s="8" t="s">
        <v>72</v>
      </c>
      <c r="AY351" s="197" t="s">
        <v>114</v>
      </c>
    </row>
    <row r="352" s="9" customFormat="1">
      <c r="B352" s="198"/>
      <c r="C352" s="199"/>
      <c r="D352" s="184" t="s">
        <v>120</v>
      </c>
      <c r="E352" s="200" t="s">
        <v>1</v>
      </c>
      <c r="F352" s="201" t="s">
        <v>398</v>
      </c>
      <c r="G352" s="199"/>
      <c r="H352" s="202">
        <v>38</v>
      </c>
      <c r="I352" s="203"/>
      <c r="J352" s="199"/>
      <c r="K352" s="199"/>
      <c r="L352" s="204"/>
      <c r="M352" s="205"/>
      <c r="N352" s="206"/>
      <c r="O352" s="206"/>
      <c r="P352" s="206"/>
      <c r="Q352" s="206"/>
      <c r="R352" s="206"/>
      <c r="S352" s="206"/>
      <c r="T352" s="207"/>
      <c r="AT352" s="208" t="s">
        <v>120</v>
      </c>
      <c r="AU352" s="208" t="s">
        <v>72</v>
      </c>
      <c r="AV352" s="9" t="s">
        <v>81</v>
      </c>
      <c r="AW352" s="9" t="s">
        <v>34</v>
      </c>
      <c r="AX352" s="9" t="s">
        <v>77</v>
      </c>
      <c r="AY352" s="208" t="s">
        <v>114</v>
      </c>
    </row>
    <row r="353" s="1" customFormat="1" ht="22.5" customHeight="1">
      <c r="B353" s="35"/>
      <c r="C353" s="172" t="s">
        <v>493</v>
      </c>
      <c r="D353" s="172" t="s">
        <v>108</v>
      </c>
      <c r="E353" s="173" t="s">
        <v>489</v>
      </c>
      <c r="F353" s="174" t="s">
        <v>490</v>
      </c>
      <c r="G353" s="175" t="s">
        <v>290</v>
      </c>
      <c r="H353" s="176">
        <v>19</v>
      </c>
      <c r="I353" s="177"/>
      <c r="J353" s="178">
        <f>ROUND(I353*H353,2)</f>
        <v>0</v>
      </c>
      <c r="K353" s="174" t="s">
        <v>112</v>
      </c>
      <c r="L353" s="40"/>
      <c r="M353" s="179" t="s">
        <v>1</v>
      </c>
      <c r="N353" s="180" t="s">
        <v>43</v>
      </c>
      <c r="O353" s="76"/>
      <c r="P353" s="181">
        <f>O353*H353</f>
        <v>0</v>
      </c>
      <c r="Q353" s="181">
        <v>0</v>
      </c>
      <c r="R353" s="181">
        <f>Q353*H353</f>
        <v>0</v>
      </c>
      <c r="S353" s="181">
        <v>0</v>
      </c>
      <c r="T353" s="182">
        <f>S353*H353</f>
        <v>0</v>
      </c>
      <c r="AR353" s="14" t="s">
        <v>113</v>
      </c>
      <c r="AT353" s="14" t="s">
        <v>108</v>
      </c>
      <c r="AU353" s="14" t="s">
        <v>72</v>
      </c>
      <c r="AY353" s="14" t="s">
        <v>114</v>
      </c>
      <c r="BE353" s="183">
        <f>IF(N353="základní",J353,0)</f>
        <v>0</v>
      </c>
      <c r="BF353" s="183">
        <f>IF(N353="snížená",J353,0)</f>
        <v>0</v>
      </c>
      <c r="BG353" s="183">
        <f>IF(N353="zákl. přenesená",J353,0)</f>
        <v>0</v>
      </c>
      <c r="BH353" s="183">
        <f>IF(N353="sníž. přenesená",J353,0)</f>
        <v>0</v>
      </c>
      <c r="BI353" s="183">
        <f>IF(N353="nulová",J353,0)</f>
        <v>0</v>
      </c>
      <c r="BJ353" s="14" t="s">
        <v>77</v>
      </c>
      <c r="BK353" s="183">
        <f>ROUND(I353*H353,2)</f>
        <v>0</v>
      </c>
      <c r="BL353" s="14" t="s">
        <v>113</v>
      </c>
      <c r="BM353" s="14" t="s">
        <v>494</v>
      </c>
    </row>
    <row r="354" s="1" customFormat="1">
      <c r="B354" s="35"/>
      <c r="C354" s="36"/>
      <c r="D354" s="184" t="s">
        <v>116</v>
      </c>
      <c r="E354" s="36"/>
      <c r="F354" s="185" t="s">
        <v>492</v>
      </c>
      <c r="G354" s="36"/>
      <c r="H354" s="36"/>
      <c r="I354" s="128"/>
      <c r="J354" s="36"/>
      <c r="K354" s="36"/>
      <c r="L354" s="40"/>
      <c r="M354" s="186"/>
      <c r="N354" s="76"/>
      <c r="O354" s="76"/>
      <c r="P354" s="76"/>
      <c r="Q354" s="76"/>
      <c r="R354" s="76"/>
      <c r="S354" s="76"/>
      <c r="T354" s="77"/>
      <c r="AT354" s="14" t="s">
        <v>116</v>
      </c>
      <c r="AU354" s="14" t="s">
        <v>72</v>
      </c>
    </row>
    <row r="355" s="8" customFormat="1">
      <c r="B355" s="188"/>
      <c r="C355" s="189"/>
      <c r="D355" s="184" t="s">
        <v>120</v>
      </c>
      <c r="E355" s="190" t="s">
        <v>1</v>
      </c>
      <c r="F355" s="191" t="s">
        <v>495</v>
      </c>
      <c r="G355" s="189"/>
      <c r="H355" s="190" t="s">
        <v>1</v>
      </c>
      <c r="I355" s="192"/>
      <c r="J355" s="189"/>
      <c r="K355" s="189"/>
      <c r="L355" s="193"/>
      <c r="M355" s="194"/>
      <c r="N355" s="195"/>
      <c r="O355" s="195"/>
      <c r="P355" s="195"/>
      <c r="Q355" s="195"/>
      <c r="R355" s="195"/>
      <c r="S355" s="195"/>
      <c r="T355" s="196"/>
      <c r="AT355" s="197" t="s">
        <v>120</v>
      </c>
      <c r="AU355" s="197" t="s">
        <v>72</v>
      </c>
      <c r="AV355" s="8" t="s">
        <v>77</v>
      </c>
      <c r="AW355" s="8" t="s">
        <v>34</v>
      </c>
      <c r="AX355" s="8" t="s">
        <v>72</v>
      </c>
      <c r="AY355" s="197" t="s">
        <v>114</v>
      </c>
    </row>
    <row r="356" s="9" customFormat="1">
      <c r="B356" s="198"/>
      <c r="C356" s="199"/>
      <c r="D356" s="184" t="s">
        <v>120</v>
      </c>
      <c r="E356" s="200" t="s">
        <v>1</v>
      </c>
      <c r="F356" s="201" t="s">
        <v>479</v>
      </c>
      <c r="G356" s="199"/>
      <c r="H356" s="202">
        <v>19</v>
      </c>
      <c r="I356" s="203"/>
      <c r="J356" s="199"/>
      <c r="K356" s="199"/>
      <c r="L356" s="204"/>
      <c r="M356" s="205"/>
      <c r="N356" s="206"/>
      <c r="O356" s="206"/>
      <c r="P356" s="206"/>
      <c r="Q356" s="206"/>
      <c r="R356" s="206"/>
      <c r="S356" s="206"/>
      <c r="T356" s="207"/>
      <c r="AT356" s="208" t="s">
        <v>120</v>
      </c>
      <c r="AU356" s="208" t="s">
        <v>72</v>
      </c>
      <c r="AV356" s="9" t="s">
        <v>81</v>
      </c>
      <c r="AW356" s="9" t="s">
        <v>34</v>
      </c>
      <c r="AX356" s="9" t="s">
        <v>77</v>
      </c>
      <c r="AY356" s="208" t="s">
        <v>114</v>
      </c>
    </row>
    <row r="357" s="1" customFormat="1" ht="22.5" customHeight="1">
      <c r="B357" s="35"/>
      <c r="C357" s="172" t="s">
        <v>496</v>
      </c>
      <c r="D357" s="172" t="s">
        <v>108</v>
      </c>
      <c r="E357" s="173" t="s">
        <v>497</v>
      </c>
      <c r="F357" s="174" t="s">
        <v>498</v>
      </c>
      <c r="G357" s="175" t="s">
        <v>111</v>
      </c>
      <c r="H357" s="176">
        <v>6</v>
      </c>
      <c r="I357" s="177"/>
      <c r="J357" s="178">
        <f>ROUND(I357*H357,2)</f>
        <v>0</v>
      </c>
      <c r="K357" s="174" t="s">
        <v>112</v>
      </c>
      <c r="L357" s="40"/>
      <c r="M357" s="179" t="s">
        <v>1</v>
      </c>
      <c r="N357" s="180" t="s">
        <v>43</v>
      </c>
      <c r="O357" s="76"/>
      <c r="P357" s="181">
        <f>O357*H357</f>
        <v>0</v>
      </c>
      <c r="Q357" s="181">
        <v>0</v>
      </c>
      <c r="R357" s="181">
        <f>Q357*H357</f>
        <v>0</v>
      </c>
      <c r="S357" s="181">
        <v>0</v>
      </c>
      <c r="T357" s="182">
        <f>S357*H357</f>
        <v>0</v>
      </c>
      <c r="AR357" s="14" t="s">
        <v>113</v>
      </c>
      <c r="AT357" s="14" t="s">
        <v>108</v>
      </c>
      <c r="AU357" s="14" t="s">
        <v>72</v>
      </c>
      <c r="AY357" s="14" t="s">
        <v>114</v>
      </c>
      <c r="BE357" s="183">
        <f>IF(N357="základní",J357,0)</f>
        <v>0</v>
      </c>
      <c r="BF357" s="183">
        <f>IF(N357="snížená",J357,0)</f>
        <v>0</v>
      </c>
      <c r="BG357" s="183">
        <f>IF(N357="zákl. přenesená",J357,0)</f>
        <v>0</v>
      </c>
      <c r="BH357" s="183">
        <f>IF(N357="sníž. přenesená",J357,0)</f>
        <v>0</v>
      </c>
      <c r="BI357" s="183">
        <f>IF(N357="nulová",J357,0)</f>
        <v>0</v>
      </c>
      <c r="BJ357" s="14" t="s">
        <v>77</v>
      </c>
      <c r="BK357" s="183">
        <f>ROUND(I357*H357,2)</f>
        <v>0</v>
      </c>
      <c r="BL357" s="14" t="s">
        <v>113</v>
      </c>
      <c r="BM357" s="14" t="s">
        <v>499</v>
      </c>
    </row>
    <row r="358" s="1" customFormat="1">
      <c r="B358" s="35"/>
      <c r="C358" s="36"/>
      <c r="D358" s="184" t="s">
        <v>116</v>
      </c>
      <c r="E358" s="36"/>
      <c r="F358" s="185" t="s">
        <v>500</v>
      </c>
      <c r="G358" s="36"/>
      <c r="H358" s="36"/>
      <c r="I358" s="128"/>
      <c r="J358" s="36"/>
      <c r="K358" s="36"/>
      <c r="L358" s="40"/>
      <c r="M358" s="186"/>
      <c r="N358" s="76"/>
      <c r="O358" s="76"/>
      <c r="P358" s="76"/>
      <c r="Q358" s="76"/>
      <c r="R358" s="76"/>
      <c r="S358" s="76"/>
      <c r="T358" s="77"/>
      <c r="AT358" s="14" t="s">
        <v>116</v>
      </c>
      <c r="AU358" s="14" t="s">
        <v>72</v>
      </c>
    </row>
    <row r="359" s="8" customFormat="1">
      <c r="B359" s="188"/>
      <c r="C359" s="189"/>
      <c r="D359" s="184" t="s">
        <v>120</v>
      </c>
      <c r="E359" s="190" t="s">
        <v>1</v>
      </c>
      <c r="F359" s="191" t="s">
        <v>501</v>
      </c>
      <c r="G359" s="189"/>
      <c r="H359" s="190" t="s">
        <v>1</v>
      </c>
      <c r="I359" s="192"/>
      <c r="J359" s="189"/>
      <c r="K359" s="189"/>
      <c r="L359" s="193"/>
      <c r="M359" s="194"/>
      <c r="N359" s="195"/>
      <c r="O359" s="195"/>
      <c r="P359" s="195"/>
      <c r="Q359" s="195"/>
      <c r="R359" s="195"/>
      <c r="S359" s="195"/>
      <c r="T359" s="196"/>
      <c r="AT359" s="197" t="s">
        <v>120</v>
      </c>
      <c r="AU359" s="197" t="s">
        <v>72</v>
      </c>
      <c r="AV359" s="8" t="s">
        <v>77</v>
      </c>
      <c r="AW359" s="8" t="s">
        <v>34</v>
      </c>
      <c r="AX359" s="8" t="s">
        <v>72</v>
      </c>
      <c r="AY359" s="197" t="s">
        <v>114</v>
      </c>
    </row>
    <row r="360" s="9" customFormat="1">
      <c r="B360" s="198"/>
      <c r="C360" s="199"/>
      <c r="D360" s="184" t="s">
        <v>120</v>
      </c>
      <c r="E360" s="200" t="s">
        <v>1</v>
      </c>
      <c r="F360" s="201" t="s">
        <v>146</v>
      </c>
      <c r="G360" s="199"/>
      <c r="H360" s="202">
        <v>6</v>
      </c>
      <c r="I360" s="203"/>
      <c r="J360" s="199"/>
      <c r="K360" s="199"/>
      <c r="L360" s="204"/>
      <c r="M360" s="230"/>
      <c r="N360" s="231"/>
      <c r="O360" s="231"/>
      <c r="P360" s="231"/>
      <c r="Q360" s="231"/>
      <c r="R360" s="231"/>
      <c r="S360" s="231"/>
      <c r="T360" s="232"/>
      <c r="AT360" s="208" t="s">
        <v>120</v>
      </c>
      <c r="AU360" s="208" t="s">
        <v>72</v>
      </c>
      <c r="AV360" s="9" t="s">
        <v>81</v>
      </c>
      <c r="AW360" s="9" t="s">
        <v>34</v>
      </c>
      <c r="AX360" s="9" t="s">
        <v>77</v>
      </c>
      <c r="AY360" s="208" t="s">
        <v>114</v>
      </c>
    </row>
    <row r="361" s="1" customFormat="1" ht="6.96" customHeight="1">
      <c r="B361" s="54"/>
      <c r="C361" s="55"/>
      <c r="D361" s="55"/>
      <c r="E361" s="55"/>
      <c r="F361" s="55"/>
      <c r="G361" s="55"/>
      <c r="H361" s="55"/>
      <c r="I361" s="152"/>
      <c r="J361" s="55"/>
      <c r="K361" s="55"/>
      <c r="L361" s="40"/>
    </row>
  </sheetData>
  <sheetProtection sheet="1" autoFilter="0" formatColumns="0" formatRows="0" objects="1" scenarios="1" spinCount="100000" saltValue="07CP6HMEBAUY13vwBtGnhVPVILp0hqGCD5Nv64uT/LqiEbFY9KokopqlA1Me4IQOR7I0Kt6FPSUa3hDytMlfRA==" hashValue="8VrTZD9POaBYXM2qWhEAOaxUb/c4ACZULYiGxuiqRcCm6ff84KdQwVQv6Utn/u8nWQQr+s6f5nfON4jGPm+6fA==" algorithmName="SHA-512" password="CC35"/>
  <autoFilter ref="C78:K360"/>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83</v>
      </c>
    </row>
    <row r="3" ht="6.96" customHeight="1">
      <c r="B3" s="122"/>
      <c r="C3" s="123"/>
      <c r="D3" s="123"/>
      <c r="E3" s="123"/>
      <c r="F3" s="123"/>
      <c r="G3" s="123"/>
      <c r="H3" s="123"/>
      <c r="I3" s="124"/>
      <c r="J3" s="123"/>
      <c r="K3" s="123"/>
      <c r="L3" s="17"/>
      <c r="AT3" s="14" t="s">
        <v>81</v>
      </c>
    </row>
    <row r="4" ht="24.96" customHeight="1">
      <c r="B4" s="17"/>
      <c r="D4" s="125" t="s">
        <v>87</v>
      </c>
      <c r="L4" s="17"/>
      <c r="M4" s="21" t="s">
        <v>10</v>
      </c>
      <c r="AT4" s="14" t="s">
        <v>4</v>
      </c>
    </row>
    <row r="5" ht="6.96" customHeight="1">
      <c r="B5" s="17"/>
      <c r="L5" s="17"/>
    </row>
    <row r="6" ht="12" customHeight="1">
      <c r="B6" s="17"/>
      <c r="D6" s="126" t="s">
        <v>16</v>
      </c>
      <c r="L6" s="17"/>
    </row>
    <row r="7" ht="16.5" customHeight="1">
      <c r="B7" s="17"/>
      <c r="E7" s="127" t="str">
        <f>'Rekapitulace stavby'!K6</f>
        <v>Výměna pražců v 1.TK Roudnice n.L. - Hněvice a v žst. Hněvice</v>
      </c>
      <c r="F7" s="126"/>
      <c r="G7" s="126"/>
      <c r="H7" s="126"/>
      <c r="L7" s="17"/>
    </row>
    <row r="8" s="1" customFormat="1" ht="12" customHeight="1">
      <c r="B8" s="40"/>
      <c r="D8" s="126" t="s">
        <v>88</v>
      </c>
      <c r="I8" s="128"/>
      <c r="L8" s="40"/>
    </row>
    <row r="9" s="1" customFormat="1" ht="36.96" customHeight="1">
      <c r="B9" s="40"/>
      <c r="E9" s="129" t="s">
        <v>502</v>
      </c>
      <c r="F9" s="1"/>
      <c r="G9" s="1"/>
      <c r="H9" s="1"/>
      <c r="I9" s="128"/>
      <c r="L9" s="40"/>
    </row>
    <row r="10" s="1" customFormat="1">
      <c r="B10" s="40"/>
      <c r="I10" s="128"/>
      <c r="L10" s="40"/>
    </row>
    <row r="11" s="1" customFormat="1" ht="12" customHeight="1">
      <c r="B11" s="40"/>
      <c r="D11" s="126" t="s">
        <v>18</v>
      </c>
      <c r="F11" s="14" t="s">
        <v>1</v>
      </c>
      <c r="I11" s="130" t="s">
        <v>19</v>
      </c>
      <c r="J11" s="14" t="s">
        <v>1</v>
      </c>
      <c r="L11" s="40"/>
    </row>
    <row r="12" s="1" customFormat="1" ht="12" customHeight="1">
      <c r="B12" s="40"/>
      <c r="D12" s="126" t="s">
        <v>20</v>
      </c>
      <c r="F12" s="14" t="s">
        <v>21</v>
      </c>
      <c r="I12" s="130" t="s">
        <v>22</v>
      </c>
      <c r="J12" s="131" t="str">
        <f>'Rekapitulace stavby'!AN8</f>
        <v>3. 1. 2019</v>
      </c>
      <c r="L12" s="40"/>
    </row>
    <row r="13" s="1" customFormat="1" ht="10.8" customHeight="1">
      <c r="B13" s="40"/>
      <c r="I13" s="128"/>
      <c r="L13" s="40"/>
    </row>
    <row r="14" s="1" customFormat="1" ht="12" customHeight="1">
      <c r="B14" s="40"/>
      <c r="D14" s="126" t="s">
        <v>24</v>
      </c>
      <c r="I14" s="130" t="s">
        <v>25</v>
      </c>
      <c r="J14" s="14" t="s">
        <v>26</v>
      </c>
      <c r="L14" s="40"/>
    </row>
    <row r="15" s="1" customFormat="1" ht="18" customHeight="1">
      <c r="B15" s="40"/>
      <c r="E15" s="14" t="s">
        <v>27</v>
      </c>
      <c r="I15" s="130" t="s">
        <v>28</v>
      </c>
      <c r="J15" s="14" t="s">
        <v>29</v>
      </c>
      <c r="L15" s="40"/>
    </row>
    <row r="16" s="1" customFormat="1" ht="6.96" customHeight="1">
      <c r="B16" s="40"/>
      <c r="I16" s="128"/>
      <c r="L16" s="40"/>
    </row>
    <row r="17" s="1" customFormat="1" ht="12" customHeight="1">
      <c r="B17" s="40"/>
      <c r="D17" s="126" t="s">
        <v>30</v>
      </c>
      <c r="I17" s="130" t="s">
        <v>25</v>
      </c>
      <c r="J17" s="30" t="str">
        <f>'Rekapitulace stavby'!AN13</f>
        <v>Vyplň údaj</v>
      </c>
      <c r="L17" s="40"/>
    </row>
    <row r="18" s="1" customFormat="1" ht="18" customHeight="1">
      <c r="B18" s="40"/>
      <c r="E18" s="30" t="str">
        <f>'Rekapitulace stavby'!E14</f>
        <v>Vyplň údaj</v>
      </c>
      <c r="F18" s="14"/>
      <c r="G18" s="14"/>
      <c r="H18" s="14"/>
      <c r="I18" s="130" t="s">
        <v>28</v>
      </c>
      <c r="J18" s="30" t="str">
        <f>'Rekapitulace stavby'!AN14</f>
        <v>Vyplň údaj</v>
      </c>
      <c r="L18" s="40"/>
    </row>
    <row r="19" s="1" customFormat="1" ht="6.96" customHeight="1">
      <c r="B19" s="40"/>
      <c r="I19" s="128"/>
      <c r="L19" s="40"/>
    </row>
    <row r="20" s="1" customFormat="1" ht="12" customHeight="1">
      <c r="B20" s="40"/>
      <c r="D20" s="126" t="s">
        <v>32</v>
      </c>
      <c r="I20" s="130" t="s">
        <v>25</v>
      </c>
      <c r="J20" s="14" t="str">
        <f>IF('Rekapitulace stavby'!AN16="","",'Rekapitulace stavby'!AN16)</f>
        <v/>
      </c>
      <c r="L20" s="40"/>
    </row>
    <row r="21" s="1" customFormat="1" ht="18" customHeight="1">
      <c r="B21" s="40"/>
      <c r="E21" s="14" t="str">
        <f>IF('Rekapitulace stavby'!E17="","",'Rekapitulace stavby'!E17)</f>
        <v xml:space="preserve"> </v>
      </c>
      <c r="I21" s="130" t="s">
        <v>28</v>
      </c>
      <c r="J21" s="14" t="str">
        <f>IF('Rekapitulace stavby'!AN17="","",'Rekapitulace stavby'!AN17)</f>
        <v/>
      </c>
      <c r="L21" s="40"/>
    </row>
    <row r="22" s="1" customFormat="1" ht="6.96" customHeight="1">
      <c r="B22" s="40"/>
      <c r="I22" s="128"/>
      <c r="L22" s="40"/>
    </row>
    <row r="23" s="1" customFormat="1" ht="12" customHeight="1">
      <c r="B23" s="40"/>
      <c r="D23" s="126" t="s">
        <v>35</v>
      </c>
      <c r="I23" s="130" t="s">
        <v>25</v>
      </c>
      <c r="J23" s="14" t="s">
        <v>1</v>
      </c>
      <c r="L23" s="40"/>
    </row>
    <row r="24" s="1" customFormat="1" ht="18" customHeight="1">
      <c r="B24" s="40"/>
      <c r="E24" s="14" t="s">
        <v>36</v>
      </c>
      <c r="I24" s="130" t="s">
        <v>28</v>
      </c>
      <c r="J24" s="14" t="s">
        <v>1</v>
      </c>
      <c r="L24" s="40"/>
    </row>
    <row r="25" s="1" customFormat="1" ht="6.96" customHeight="1">
      <c r="B25" s="40"/>
      <c r="I25" s="128"/>
      <c r="L25" s="40"/>
    </row>
    <row r="26" s="1" customFormat="1" ht="12" customHeight="1">
      <c r="B26" s="40"/>
      <c r="D26" s="126" t="s">
        <v>37</v>
      </c>
      <c r="I26" s="128"/>
      <c r="L26" s="40"/>
    </row>
    <row r="27" s="6" customFormat="1" ht="16.5" customHeight="1">
      <c r="B27" s="132"/>
      <c r="E27" s="133" t="s">
        <v>1</v>
      </c>
      <c r="F27" s="133"/>
      <c r="G27" s="133"/>
      <c r="H27" s="133"/>
      <c r="I27" s="134"/>
      <c r="L27" s="132"/>
    </row>
    <row r="28" s="1" customFormat="1" ht="6.96" customHeight="1">
      <c r="B28" s="40"/>
      <c r="I28" s="128"/>
      <c r="L28" s="40"/>
    </row>
    <row r="29" s="1" customFormat="1" ht="6.96" customHeight="1">
      <c r="B29" s="40"/>
      <c r="D29" s="68"/>
      <c r="E29" s="68"/>
      <c r="F29" s="68"/>
      <c r="G29" s="68"/>
      <c r="H29" s="68"/>
      <c r="I29" s="135"/>
      <c r="J29" s="68"/>
      <c r="K29" s="68"/>
      <c r="L29" s="40"/>
    </row>
    <row r="30" s="1" customFormat="1" ht="25.44" customHeight="1">
      <c r="B30" s="40"/>
      <c r="D30" s="136" t="s">
        <v>38</v>
      </c>
      <c r="I30" s="128"/>
      <c r="J30" s="137">
        <f>ROUND(J79, 2)</f>
        <v>0</v>
      </c>
      <c r="L30" s="40"/>
    </row>
    <row r="31" s="1" customFormat="1" ht="6.96" customHeight="1">
      <c r="B31" s="40"/>
      <c r="D31" s="68"/>
      <c r="E31" s="68"/>
      <c r="F31" s="68"/>
      <c r="G31" s="68"/>
      <c r="H31" s="68"/>
      <c r="I31" s="135"/>
      <c r="J31" s="68"/>
      <c r="K31" s="68"/>
      <c r="L31" s="40"/>
    </row>
    <row r="32" s="1" customFormat="1" ht="14.4" customHeight="1">
      <c r="B32" s="40"/>
      <c r="F32" s="138" t="s">
        <v>40</v>
      </c>
      <c r="I32" s="139" t="s">
        <v>39</v>
      </c>
      <c r="J32" s="138" t="s">
        <v>41</v>
      </c>
      <c r="L32" s="40"/>
    </row>
    <row r="33" s="1" customFormat="1" ht="14.4" customHeight="1">
      <c r="B33" s="40"/>
      <c r="D33" s="126" t="s">
        <v>42</v>
      </c>
      <c r="E33" s="126" t="s">
        <v>43</v>
      </c>
      <c r="F33" s="140">
        <f>ROUND((SUM(BE79:BE94)),  2)</f>
        <v>0</v>
      </c>
      <c r="I33" s="141">
        <v>0.20999999999999999</v>
      </c>
      <c r="J33" s="140">
        <f>ROUND(((SUM(BE79:BE94))*I33),  2)</f>
        <v>0</v>
      </c>
      <c r="L33" s="40"/>
    </row>
    <row r="34" s="1" customFormat="1" ht="14.4" customHeight="1">
      <c r="B34" s="40"/>
      <c r="E34" s="126" t="s">
        <v>44</v>
      </c>
      <c r="F34" s="140">
        <f>ROUND((SUM(BF79:BF94)),  2)</f>
        <v>0</v>
      </c>
      <c r="I34" s="141">
        <v>0.14999999999999999</v>
      </c>
      <c r="J34" s="140">
        <f>ROUND(((SUM(BF79:BF94))*I34),  2)</f>
        <v>0</v>
      </c>
      <c r="L34" s="40"/>
    </row>
    <row r="35" hidden="1" s="1" customFormat="1" ht="14.4" customHeight="1">
      <c r="B35" s="40"/>
      <c r="E35" s="126" t="s">
        <v>45</v>
      </c>
      <c r="F35" s="140">
        <f>ROUND((SUM(BG79:BG94)),  2)</f>
        <v>0</v>
      </c>
      <c r="I35" s="141">
        <v>0.20999999999999999</v>
      </c>
      <c r="J35" s="140">
        <f>0</f>
        <v>0</v>
      </c>
      <c r="L35" s="40"/>
    </row>
    <row r="36" hidden="1" s="1" customFormat="1" ht="14.4" customHeight="1">
      <c r="B36" s="40"/>
      <c r="E36" s="126" t="s">
        <v>46</v>
      </c>
      <c r="F36" s="140">
        <f>ROUND((SUM(BH79:BH94)),  2)</f>
        <v>0</v>
      </c>
      <c r="I36" s="141">
        <v>0.14999999999999999</v>
      </c>
      <c r="J36" s="140">
        <f>0</f>
        <v>0</v>
      </c>
      <c r="L36" s="40"/>
    </row>
    <row r="37" hidden="1" s="1" customFormat="1" ht="14.4" customHeight="1">
      <c r="B37" s="40"/>
      <c r="E37" s="126" t="s">
        <v>47</v>
      </c>
      <c r="F37" s="140">
        <f>ROUND((SUM(BI79:BI94)),  2)</f>
        <v>0</v>
      </c>
      <c r="I37" s="141">
        <v>0</v>
      </c>
      <c r="J37" s="140">
        <f>0</f>
        <v>0</v>
      </c>
      <c r="L37" s="40"/>
    </row>
    <row r="38" s="1" customFormat="1" ht="6.96" customHeight="1">
      <c r="B38" s="40"/>
      <c r="I38" s="128"/>
      <c r="L38" s="40"/>
    </row>
    <row r="39" s="1" customFormat="1" ht="25.44" customHeight="1">
      <c r="B39" s="40"/>
      <c r="C39" s="142"/>
      <c r="D39" s="143" t="s">
        <v>48</v>
      </c>
      <c r="E39" s="144"/>
      <c r="F39" s="144"/>
      <c r="G39" s="145" t="s">
        <v>49</v>
      </c>
      <c r="H39" s="146" t="s">
        <v>50</v>
      </c>
      <c r="I39" s="147"/>
      <c r="J39" s="148">
        <f>SUM(J30:J37)</f>
        <v>0</v>
      </c>
      <c r="K39" s="149"/>
      <c r="L39" s="40"/>
    </row>
    <row r="40" s="1" customFormat="1" ht="14.4" customHeight="1">
      <c r="B40" s="150"/>
      <c r="C40" s="151"/>
      <c r="D40" s="151"/>
      <c r="E40" s="151"/>
      <c r="F40" s="151"/>
      <c r="G40" s="151"/>
      <c r="H40" s="151"/>
      <c r="I40" s="152"/>
      <c r="J40" s="151"/>
      <c r="K40" s="151"/>
      <c r="L40" s="40"/>
    </row>
    <row r="44" s="1" customFormat="1" ht="6.96" customHeight="1">
      <c r="B44" s="153"/>
      <c r="C44" s="154"/>
      <c r="D44" s="154"/>
      <c r="E44" s="154"/>
      <c r="F44" s="154"/>
      <c r="G44" s="154"/>
      <c r="H44" s="154"/>
      <c r="I44" s="155"/>
      <c r="J44" s="154"/>
      <c r="K44" s="154"/>
      <c r="L44" s="40"/>
    </row>
    <row r="45" s="1" customFormat="1" ht="24.96" customHeight="1">
      <c r="B45" s="35"/>
      <c r="C45" s="20" t="s">
        <v>90</v>
      </c>
      <c r="D45" s="36"/>
      <c r="E45" s="36"/>
      <c r="F45" s="36"/>
      <c r="G45" s="36"/>
      <c r="H45" s="36"/>
      <c r="I45" s="128"/>
      <c r="J45" s="36"/>
      <c r="K45" s="36"/>
      <c r="L45" s="40"/>
    </row>
    <row r="46" s="1" customFormat="1" ht="6.96" customHeight="1">
      <c r="B46" s="35"/>
      <c r="C46" s="36"/>
      <c r="D46" s="36"/>
      <c r="E46" s="36"/>
      <c r="F46" s="36"/>
      <c r="G46" s="36"/>
      <c r="H46" s="36"/>
      <c r="I46" s="128"/>
      <c r="J46" s="36"/>
      <c r="K46" s="36"/>
      <c r="L46" s="40"/>
    </row>
    <row r="47" s="1" customFormat="1" ht="12" customHeight="1">
      <c r="B47" s="35"/>
      <c r="C47" s="29" t="s">
        <v>16</v>
      </c>
      <c r="D47" s="36"/>
      <c r="E47" s="36"/>
      <c r="F47" s="36"/>
      <c r="G47" s="36"/>
      <c r="H47" s="36"/>
      <c r="I47" s="128"/>
      <c r="J47" s="36"/>
      <c r="K47" s="36"/>
      <c r="L47" s="40"/>
    </row>
    <row r="48" s="1" customFormat="1" ht="16.5" customHeight="1">
      <c r="B48" s="35"/>
      <c r="C48" s="36"/>
      <c r="D48" s="36"/>
      <c r="E48" s="156" t="str">
        <f>E7</f>
        <v>Výměna pražců v 1.TK Roudnice n.L. - Hněvice a v žst. Hněvice</v>
      </c>
      <c r="F48" s="29"/>
      <c r="G48" s="29"/>
      <c r="H48" s="29"/>
      <c r="I48" s="128"/>
      <c r="J48" s="36"/>
      <c r="K48" s="36"/>
      <c r="L48" s="40"/>
    </row>
    <row r="49" s="1" customFormat="1" ht="12" customHeight="1">
      <c r="B49" s="35"/>
      <c r="C49" s="29" t="s">
        <v>88</v>
      </c>
      <c r="D49" s="36"/>
      <c r="E49" s="36"/>
      <c r="F49" s="36"/>
      <c r="G49" s="36"/>
      <c r="H49" s="36"/>
      <c r="I49" s="128"/>
      <c r="J49" s="36"/>
      <c r="K49" s="36"/>
      <c r="L49" s="40"/>
    </row>
    <row r="50" s="1" customFormat="1" ht="16.5" customHeight="1">
      <c r="B50" s="35"/>
      <c r="C50" s="36"/>
      <c r="D50" s="36"/>
      <c r="E50" s="61" t="str">
        <f>E9</f>
        <v>2 - Materiál dodávaný objednatelem NEOCEŇOVAT</v>
      </c>
      <c r="F50" s="36"/>
      <c r="G50" s="36"/>
      <c r="H50" s="36"/>
      <c r="I50" s="128"/>
      <c r="J50" s="36"/>
      <c r="K50" s="36"/>
      <c r="L50" s="40"/>
    </row>
    <row r="51" s="1" customFormat="1" ht="6.96" customHeight="1">
      <c r="B51" s="35"/>
      <c r="C51" s="36"/>
      <c r="D51" s="36"/>
      <c r="E51" s="36"/>
      <c r="F51" s="36"/>
      <c r="G51" s="36"/>
      <c r="H51" s="36"/>
      <c r="I51" s="128"/>
      <c r="J51" s="36"/>
      <c r="K51" s="36"/>
      <c r="L51" s="40"/>
    </row>
    <row r="52" s="1" customFormat="1" ht="12" customHeight="1">
      <c r="B52" s="35"/>
      <c r="C52" s="29" t="s">
        <v>20</v>
      </c>
      <c r="D52" s="36"/>
      <c r="E52" s="36"/>
      <c r="F52" s="24" t="str">
        <f>F12</f>
        <v>trať 090</v>
      </c>
      <c r="G52" s="36"/>
      <c r="H52" s="36"/>
      <c r="I52" s="130" t="s">
        <v>22</v>
      </c>
      <c r="J52" s="64" t="str">
        <f>IF(J12="","",J12)</f>
        <v>3. 1. 2019</v>
      </c>
      <c r="K52" s="36"/>
      <c r="L52" s="40"/>
    </row>
    <row r="53" s="1" customFormat="1" ht="6.96" customHeight="1">
      <c r="B53" s="35"/>
      <c r="C53" s="36"/>
      <c r="D53" s="36"/>
      <c r="E53" s="36"/>
      <c r="F53" s="36"/>
      <c r="G53" s="36"/>
      <c r="H53" s="36"/>
      <c r="I53" s="128"/>
      <c r="J53" s="36"/>
      <c r="K53" s="36"/>
      <c r="L53" s="40"/>
    </row>
    <row r="54" s="1" customFormat="1" ht="13.65" customHeight="1">
      <c r="B54" s="35"/>
      <c r="C54" s="29" t="s">
        <v>24</v>
      </c>
      <c r="D54" s="36"/>
      <c r="E54" s="36"/>
      <c r="F54" s="24" t="str">
        <f>E15</f>
        <v>SŽDC s.o., OŘ Ústí n.L., ST Ústí n.L.</v>
      </c>
      <c r="G54" s="36"/>
      <c r="H54" s="36"/>
      <c r="I54" s="130" t="s">
        <v>32</v>
      </c>
      <c r="J54" s="33" t="str">
        <f>E21</f>
        <v xml:space="preserve"> </v>
      </c>
      <c r="K54" s="36"/>
      <c r="L54" s="40"/>
    </row>
    <row r="55" s="1" customFormat="1" ht="13.65" customHeight="1">
      <c r="B55" s="35"/>
      <c r="C55" s="29" t="s">
        <v>30</v>
      </c>
      <c r="D55" s="36"/>
      <c r="E55" s="36"/>
      <c r="F55" s="24" t="str">
        <f>IF(E18="","",E18)</f>
        <v>Vyplň údaj</v>
      </c>
      <c r="G55" s="36"/>
      <c r="H55" s="36"/>
      <c r="I55" s="130" t="s">
        <v>35</v>
      </c>
      <c r="J55" s="33" t="str">
        <f>E24</f>
        <v>Věra Trnková</v>
      </c>
      <c r="K55" s="36"/>
      <c r="L55" s="40"/>
    </row>
    <row r="56" s="1" customFormat="1" ht="10.32" customHeight="1">
      <c r="B56" s="35"/>
      <c r="C56" s="36"/>
      <c r="D56" s="36"/>
      <c r="E56" s="36"/>
      <c r="F56" s="36"/>
      <c r="G56" s="36"/>
      <c r="H56" s="36"/>
      <c r="I56" s="128"/>
      <c r="J56" s="36"/>
      <c r="K56" s="36"/>
      <c r="L56" s="40"/>
    </row>
    <row r="57" s="1" customFormat="1" ht="29.28" customHeight="1">
      <c r="B57" s="35"/>
      <c r="C57" s="157" t="s">
        <v>91</v>
      </c>
      <c r="D57" s="158"/>
      <c r="E57" s="158"/>
      <c r="F57" s="158"/>
      <c r="G57" s="158"/>
      <c r="H57" s="158"/>
      <c r="I57" s="159"/>
      <c r="J57" s="160" t="s">
        <v>92</v>
      </c>
      <c r="K57" s="158"/>
      <c r="L57" s="40"/>
    </row>
    <row r="58" s="1" customFormat="1" ht="10.32" customHeight="1">
      <c r="B58" s="35"/>
      <c r="C58" s="36"/>
      <c r="D58" s="36"/>
      <c r="E58" s="36"/>
      <c r="F58" s="36"/>
      <c r="G58" s="36"/>
      <c r="H58" s="36"/>
      <c r="I58" s="128"/>
      <c r="J58" s="36"/>
      <c r="K58" s="36"/>
      <c r="L58" s="40"/>
    </row>
    <row r="59" s="1" customFormat="1" ht="22.8" customHeight="1">
      <c r="B59" s="35"/>
      <c r="C59" s="161" t="s">
        <v>93</v>
      </c>
      <c r="D59" s="36"/>
      <c r="E59" s="36"/>
      <c r="F59" s="36"/>
      <c r="G59" s="36"/>
      <c r="H59" s="36"/>
      <c r="I59" s="128"/>
      <c r="J59" s="95">
        <f>J79</f>
        <v>0</v>
      </c>
      <c r="K59" s="36"/>
      <c r="L59" s="40"/>
      <c r="AU59" s="14" t="s">
        <v>94</v>
      </c>
    </row>
    <row r="60" s="1" customFormat="1" ht="21.84" customHeight="1">
      <c r="B60" s="35"/>
      <c r="C60" s="36"/>
      <c r="D60" s="36"/>
      <c r="E60" s="36"/>
      <c r="F60" s="36"/>
      <c r="G60" s="36"/>
      <c r="H60" s="36"/>
      <c r="I60" s="128"/>
      <c r="J60" s="36"/>
      <c r="K60" s="36"/>
      <c r="L60" s="40"/>
    </row>
    <row r="61" s="1" customFormat="1" ht="6.96" customHeight="1">
      <c r="B61" s="54"/>
      <c r="C61" s="55"/>
      <c r="D61" s="55"/>
      <c r="E61" s="55"/>
      <c r="F61" s="55"/>
      <c r="G61" s="55"/>
      <c r="H61" s="55"/>
      <c r="I61" s="152"/>
      <c r="J61" s="55"/>
      <c r="K61" s="55"/>
      <c r="L61" s="40"/>
    </row>
    <row r="65" s="1" customFormat="1" ht="6.96" customHeight="1">
      <c r="B65" s="56"/>
      <c r="C65" s="57"/>
      <c r="D65" s="57"/>
      <c r="E65" s="57"/>
      <c r="F65" s="57"/>
      <c r="G65" s="57"/>
      <c r="H65" s="57"/>
      <c r="I65" s="155"/>
      <c r="J65" s="57"/>
      <c r="K65" s="57"/>
      <c r="L65" s="40"/>
    </row>
    <row r="66" s="1" customFormat="1" ht="24.96" customHeight="1">
      <c r="B66" s="35"/>
      <c r="C66" s="20" t="s">
        <v>95</v>
      </c>
      <c r="D66" s="36"/>
      <c r="E66" s="36"/>
      <c r="F66" s="36"/>
      <c r="G66" s="36"/>
      <c r="H66" s="36"/>
      <c r="I66" s="128"/>
      <c r="J66" s="36"/>
      <c r="K66" s="36"/>
      <c r="L66" s="40"/>
    </row>
    <row r="67" s="1" customFormat="1" ht="6.96" customHeight="1">
      <c r="B67" s="35"/>
      <c r="C67" s="36"/>
      <c r="D67" s="36"/>
      <c r="E67" s="36"/>
      <c r="F67" s="36"/>
      <c r="G67" s="36"/>
      <c r="H67" s="36"/>
      <c r="I67" s="128"/>
      <c r="J67" s="36"/>
      <c r="K67" s="36"/>
      <c r="L67" s="40"/>
    </row>
    <row r="68" s="1" customFormat="1" ht="12" customHeight="1">
      <c r="B68" s="35"/>
      <c r="C68" s="29" t="s">
        <v>16</v>
      </c>
      <c r="D68" s="36"/>
      <c r="E68" s="36"/>
      <c r="F68" s="36"/>
      <c r="G68" s="36"/>
      <c r="H68" s="36"/>
      <c r="I68" s="128"/>
      <c r="J68" s="36"/>
      <c r="K68" s="36"/>
      <c r="L68" s="40"/>
    </row>
    <row r="69" s="1" customFormat="1" ht="16.5" customHeight="1">
      <c r="B69" s="35"/>
      <c r="C69" s="36"/>
      <c r="D69" s="36"/>
      <c r="E69" s="156" t="str">
        <f>E7</f>
        <v>Výměna pražců v 1.TK Roudnice n.L. - Hněvice a v žst. Hněvice</v>
      </c>
      <c r="F69" s="29"/>
      <c r="G69" s="29"/>
      <c r="H69" s="29"/>
      <c r="I69" s="128"/>
      <c r="J69" s="36"/>
      <c r="K69" s="36"/>
      <c r="L69" s="40"/>
    </row>
    <row r="70" s="1" customFormat="1" ht="12" customHeight="1">
      <c r="B70" s="35"/>
      <c r="C70" s="29" t="s">
        <v>88</v>
      </c>
      <c r="D70" s="36"/>
      <c r="E70" s="36"/>
      <c r="F70" s="36"/>
      <c r="G70" s="36"/>
      <c r="H70" s="36"/>
      <c r="I70" s="128"/>
      <c r="J70" s="36"/>
      <c r="K70" s="36"/>
      <c r="L70" s="40"/>
    </row>
    <row r="71" s="1" customFormat="1" ht="16.5" customHeight="1">
      <c r="B71" s="35"/>
      <c r="C71" s="36"/>
      <c r="D71" s="36"/>
      <c r="E71" s="61" t="str">
        <f>E9</f>
        <v>2 - Materiál dodávaný objednatelem NEOCEŇOVAT</v>
      </c>
      <c r="F71" s="36"/>
      <c r="G71" s="36"/>
      <c r="H71" s="36"/>
      <c r="I71" s="128"/>
      <c r="J71" s="36"/>
      <c r="K71" s="36"/>
      <c r="L71" s="40"/>
    </row>
    <row r="72" s="1" customFormat="1" ht="6.96" customHeight="1">
      <c r="B72" s="35"/>
      <c r="C72" s="36"/>
      <c r="D72" s="36"/>
      <c r="E72" s="36"/>
      <c r="F72" s="36"/>
      <c r="G72" s="36"/>
      <c r="H72" s="36"/>
      <c r="I72" s="128"/>
      <c r="J72" s="36"/>
      <c r="K72" s="36"/>
      <c r="L72" s="40"/>
    </row>
    <row r="73" s="1" customFormat="1" ht="12" customHeight="1">
      <c r="B73" s="35"/>
      <c r="C73" s="29" t="s">
        <v>20</v>
      </c>
      <c r="D73" s="36"/>
      <c r="E73" s="36"/>
      <c r="F73" s="24" t="str">
        <f>F12</f>
        <v>trať 090</v>
      </c>
      <c r="G73" s="36"/>
      <c r="H73" s="36"/>
      <c r="I73" s="130" t="s">
        <v>22</v>
      </c>
      <c r="J73" s="64" t="str">
        <f>IF(J12="","",J12)</f>
        <v>3. 1. 2019</v>
      </c>
      <c r="K73" s="36"/>
      <c r="L73" s="40"/>
    </row>
    <row r="74" s="1" customFormat="1" ht="6.96" customHeight="1">
      <c r="B74" s="35"/>
      <c r="C74" s="36"/>
      <c r="D74" s="36"/>
      <c r="E74" s="36"/>
      <c r="F74" s="36"/>
      <c r="G74" s="36"/>
      <c r="H74" s="36"/>
      <c r="I74" s="128"/>
      <c r="J74" s="36"/>
      <c r="K74" s="36"/>
      <c r="L74" s="40"/>
    </row>
    <row r="75" s="1" customFormat="1" ht="13.65" customHeight="1">
      <c r="B75" s="35"/>
      <c r="C75" s="29" t="s">
        <v>24</v>
      </c>
      <c r="D75" s="36"/>
      <c r="E75" s="36"/>
      <c r="F75" s="24" t="str">
        <f>E15</f>
        <v>SŽDC s.o., OŘ Ústí n.L., ST Ústí n.L.</v>
      </c>
      <c r="G75" s="36"/>
      <c r="H75" s="36"/>
      <c r="I75" s="130" t="s">
        <v>32</v>
      </c>
      <c r="J75" s="33" t="str">
        <f>E21</f>
        <v xml:space="preserve"> </v>
      </c>
      <c r="K75" s="36"/>
      <c r="L75" s="40"/>
    </row>
    <row r="76" s="1" customFormat="1" ht="13.65" customHeight="1">
      <c r="B76" s="35"/>
      <c r="C76" s="29" t="s">
        <v>30</v>
      </c>
      <c r="D76" s="36"/>
      <c r="E76" s="36"/>
      <c r="F76" s="24" t="str">
        <f>IF(E18="","",E18)</f>
        <v>Vyplň údaj</v>
      </c>
      <c r="G76" s="36"/>
      <c r="H76" s="36"/>
      <c r="I76" s="130" t="s">
        <v>35</v>
      </c>
      <c r="J76" s="33" t="str">
        <f>E24</f>
        <v>Věra Trnková</v>
      </c>
      <c r="K76" s="36"/>
      <c r="L76" s="40"/>
    </row>
    <row r="77" s="1" customFormat="1" ht="10.32" customHeight="1">
      <c r="B77" s="35"/>
      <c r="C77" s="36"/>
      <c r="D77" s="36"/>
      <c r="E77" s="36"/>
      <c r="F77" s="36"/>
      <c r="G77" s="36"/>
      <c r="H77" s="36"/>
      <c r="I77" s="128"/>
      <c r="J77" s="36"/>
      <c r="K77" s="36"/>
      <c r="L77" s="40"/>
    </row>
    <row r="78" s="7" customFormat="1" ht="29.28" customHeight="1">
      <c r="B78" s="162"/>
      <c r="C78" s="163" t="s">
        <v>96</v>
      </c>
      <c r="D78" s="164" t="s">
        <v>57</v>
      </c>
      <c r="E78" s="164" t="s">
        <v>53</v>
      </c>
      <c r="F78" s="164" t="s">
        <v>54</v>
      </c>
      <c r="G78" s="164" t="s">
        <v>97</v>
      </c>
      <c r="H78" s="164" t="s">
        <v>98</v>
      </c>
      <c r="I78" s="165" t="s">
        <v>99</v>
      </c>
      <c r="J78" s="164" t="s">
        <v>92</v>
      </c>
      <c r="K78" s="166" t="s">
        <v>100</v>
      </c>
      <c r="L78" s="167"/>
      <c r="M78" s="85" t="s">
        <v>1</v>
      </c>
      <c r="N78" s="86" t="s">
        <v>42</v>
      </c>
      <c r="O78" s="86" t="s">
        <v>101</v>
      </c>
      <c r="P78" s="86" t="s">
        <v>102</v>
      </c>
      <c r="Q78" s="86" t="s">
        <v>103</v>
      </c>
      <c r="R78" s="86" t="s">
        <v>104</v>
      </c>
      <c r="S78" s="86" t="s">
        <v>105</v>
      </c>
      <c r="T78" s="87" t="s">
        <v>106</v>
      </c>
    </row>
    <row r="79" s="1" customFormat="1" ht="22.8" customHeight="1">
      <c r="B79" s="35"/>
      <c r="C79" s="92" t="s">
        <v>107</v>
      </c>
      <c r="D79" s="36"/>
      <c r="E79" s="36"/>
      <c r="F79" s="36"/>
      <c r="G79" s="36"/>
      <c r="H79" s="36"/>
      <c r="I79" s="128"/>
      <c r="J79" s="168">
        <f>BK79</f>
        <v>0</v>
      </c>
      <c r="K79" s="36"/>
      <c r="L79" s="40"/>
      <c r="M79" s="88"/>
      <c r="N79" s="89"/>
      <c r="O79" s="89"/>
      <c r="P79" s="169">
        <f>SUM(P80:P94)</f>
        <v>0</v>
      </c>
      <c r="Q79" s="89"/>
      <c r="R79" s="169">
        <f>SUM(R80:R94)</f>
        <v>1560.2405199999998</v>
      </c>
      <c r="S79" s="89"/>
      <c r="T79" s="170">
        <f>SUM(T80:T94)</f>
        <v>0</v>
      </c>
      <c r="AT79" s="14" t="s">
        <v>71</v>
      </c>
      <c r="AU79" s="14" t="s">
        <v>94</v>
      </c>
      <c r="BK79" s="171">
        <f>SUM(BK80:BK94)</f>
        <v>0</v>
      </c>
    </row>
    <row r="80" s="1" customFormat="1" ht="22.5" customHeight="1">
      <c r="B80" s="35"/>
      <c r="C80" s="220" t="s">
        <v>77</v>
      </c>
      <c r="D80" s="220" t="s">
        <v>126</v>
      </c>
      <c r="E80" s="221" t="s">
        <v>503</v>
      </c>
      <c r="F80" s="222" t="s">
        <v>504</v>
      </c>
      <c r="G80" s="223" t="s">
        <v>111</v>
      </c>
      <c r="H80" s="224">
        <v>4</v>
      </c>
      <c r="I80" s="225"/>
      <c r="J80" s="226">
        <f>ROUND(I80*H80,2)</f>
        <v>0</v>
      </c>
      <c r="K80" s="222" t="s">
        <v>112</v>
      </c>
      <c r="L80" s="227"/>
      <c r="M80" s="228" t="s">
        <v>1</v>
      </c>
      <c r="N80" s="229" t="s">
        <v>43</v>
      </c>
      <c r="O80" s="76"/>
      <c r="P80" s="181">
        <f>O80*H80</f>
        <v>0</v>
      </c>
      <c r="Q80" s="181">
        <v>0.28093000000000001</v>
      </c>
      <c r="R80" s="181">
        <f>Q80*H80</f>
        <v>1.1237200000000001</v>
      </c>
      <c r="S80" s="181">
        <v>0</v>
      </c>
      <c r="T80" s="182">
        <f>S80*H80</f>
        <v>0</v>
      </c>
      <c r="AR80" s="14" t="s">
        <v>129</v>
      </c>
      <c r="AT80" s="14" t="s">
        <v>126</v>
      </c>
      <c r="AU80" s="14" t="s">
        <v>72</v>
      </c>
      <c r="AY80" s="14" t="s">
        <v>114</v>
      </c>
      <c r="BE80" s="183">
        <f>IF(N80="základní",J80,0)</f>
        <v>0</v>
      </c>
      <c r="BF80" s="183">
        <f>IF(N80="snížená",J80,0)</f>
        <v>0</v>
      </c>
      <c r="BG80" s="183">
        <f>IF(N80="zákl. přenesená",J80,0)</f>
        <v>0</v>
      </c>
      <c r="BH80" s="183">
        <f>IF(N80="sníž. přenesená",J80,0)</f>
        <v>0</v>
      </c>
      <c r="BI80" s="183">
        <f>IF(N80="nulová",J80,0)</f>
        <v>0</v>
      </c>
      <c r="BJ80" s="14" t="s">
        <v>77</v>
      </c>
      <c r="BK80" s="183">
        <f>ROUND(I80*H80,2)</f>
        <v>0</v>
      </c>
      <c r="BL80" s="14" t="s">
        <v>113</v>
      </c>
      <c r="BM80" s="14" t="s">
        <v>505</v>
      </c>
    </row>
    <row r="81" s="1" customFormat="1">
      <c r="B81" s="35"/>
      <c r="C81" s="36"/>
      <c r="D81" s="184" t="s">
        <v>116</v>
      </c>
      <c r="E81" s="36"/>
      <c r="F81" s="185" t="s">
        <v>504</v>
      </c>
      <c r="G81" s="36"/>
      <c r="H81" s="36"/>
      <c r="I81" s="128"/>
      <c r="J81" s="36"/>
      <c r="K81" s="36"/>
      <c r="L81" s="40"/>
      <c r="M81" s="186"/>
      <c r="N81" s="76"/>
      <c r="O81" s="76"/>
      <c r="P81" s="76"/>
      <c r="Q81" s="76"/>
      <c r="R81" s="76"/>
      <c r="S81" s="76"/>
      <c r="T81" s="77"/>
      <c r="AT81" s="14" t="s">
        <v>116</v>
      </c>
      <c r="AU81" s="14" t="s">
        <v>72</v>
      </c>
    </row>
    <row r="82" s="9" customFormat="1">
      <c r="B82" s="198"/>
      <c r="C82" s="199"/>
      <c r="D82" s="184" t="s">
        <v>120</v>
      </c>
      <c r="E82" s="200" t="s">
        <v>1</v>
      </c>
      <c r="F82" s="201" t="s">
        <v>113</v>
      </c>
      <c r="G82" s="199"/>
      <c r="H82" s="202">
        <v>4</v>
      </c>
      <c r="I82" s="203"/>
      <c r="J82" s="199"/>
      <c r="K82" s="199"/>
      <c r="L82" s="204"/>
      <c r="M82" s="205"/>
      <c r="N82" s="206"/>
      <c r="O82" s="206"/>
      <c r="P82" s="206"/>
      <c r="Q82" s="206"/>
      <c r="R82" s="206"/>
      <c r="S82" s="206"/>
      <c r="T82" s="207"/>
      <c r="AT82" s="208" t="s">
        <v>120</v>
      </c>
      <c r="AU82" s="208" t="s">
        <v>72</v>
      </c>
      <c r="AV82" s="9" t="s">
        <v>81</v>
      </c>
      <c r="AW82" s="9" t="s">
        <v>34</v>
      </c>
      <c r="AX82" s="9" t="s">
        <v>77</v>
      </c>
      <c r="AY82" s="208" t="s">
        <v>114</v>
      </c>
    </row>
    <row r="83" s="1" customFormat="1" ht="22.5" customHeight="1">
      <c r="B83" s="35"/>
      <c r="C83" s="220" t="s">
        <v>81</v>
      </c>
      <c r="D83" s="220" t="s">
        <v>126</v>
      </c>
      <c r="E83" s="221" t="s">
        <v>506</v>
      </c>
      <c r="F83" s="222" t="s">
        <v>507</v>
      </c>
      <c r="G83" s="223" t="s">
        <v>111</v>
      </c>
      <c r="H83" s="224">
        <v>8</v>
      </c>
      <c r="I83" s="225"/>
      <c r="J83" s="226">
        <f>ROUND(I83*H83,2)</f>
        <v>0</v>
      </c>
      <c r="K83" s="222" t="s">
        <v>112</v>
      </c>
      <c r="L83" s="227"/>
      <c r="M83" s="228" t="s">
        <v>1</v>
      </c>
      <c r="N83" s="229" t="s">
        <v>43</v>
      </c>
      <c r="O83" s="76"/>
      <c r="P83" s="181">
        <f>O83*H83</f>
        <v>0</v>
      </c>
      <c r="Q83" s="181">
        <v>0.31102999999999997</v>
      </c>
      <c r="R83" s="181">
        <f>Q83*H83</f>
        <v>2.4882399999999998</v>
      </c>
      <c r="S83" s="181">
        <v>0</v>
      </c>
      <c r="T83" s="182">
        <f>S83*H83</f>
        <v>0</v>
      </c>
      <c r="AR83" s="14" t="s">
        <v>129</v>
      </c>
      <c r="AT83" s="14" t="s">
        <v>126</v>
      </c>
      <c r="AU83" s="14" t="s">
        <v>72</v>
      </c>
      <c r="AY83" s="14" t="s">
        <v>114</v>
      </c>
      <c r="BE83" s="183">
        <f>IF(N83="základní",J83,0)</f>
        <v>0</v>
      </c>
      <c r="BF83" s="183">
        <f>IF(N83="snížená",J83,0)</f>
        <v>0</v>
      </c>
      <c r="BG83" s="183">
        <f>IF(N83="zákl. přenesená",J83,0)</f>
        <v>0</v>
      </c>
      <c r="BH83" s="183">
        <f>IF(N83="sníž. přenesená",J83,0)</f>
        <v>0</v>
      </c>
      <c r="BI83" s="183">
        <f>IF(N83="nulová",J83,0)</f>
        <v>0</v>
      </c>
      <c r="BJ83" s="14" t="s">
        <v>77</v>
      </c>
      <c r="BK83" s="183">
        <f>ROUND(I83*H83,2)</f>
        <v>0</v>
      </c>
      <c r="BL83" s="14" t="s">
        <v>113</v>
      </c>
      <c r="BM83" s="14" t="s">
        <v>508</v>
      </c>
    </row>
    <row r="84" s="1" customFormat="1">
      <c r="B84" s="35"/>
      <c r="C84" s="36"/>
      <c r="D84" s="184" t="s">
        <v>116</v>
      </c>
      <c r="E84" s="36"/>
      <c r="F84" s="185" t="s">
        <v>507</v>
      </c>
      <c r="G84" s="36"/>
      <c r="H84" s="36"/>
      <c r="I84" s="128"/>
      <c r="J84" s="36"/>
      <c r="K84" s="36"/>
      <c r="L84" s="40"/>
      <c r="M84" s="186"/>
      <c r="N84" s="76"/>
      <c r="O84" s="76"/>
      <c r="P84" s="76"/>
      <c r="Q84" s="76"/>
      <c r="R84" s="76"/>
      <c r="S84" s="76"/>
      <c r="T84" s="77"/>
      <c r="AT84" s="14" t="s">
        <v>116</v>
      </c>
      <c r="AU84" s="14" t="s">
        <v>72</v>
      </c>
    </row>
    <row r="85" s="9" customFormat="1">
      <c r="B85" s="198"/>
      <c r="C85" s="199"/>
      <c r="D85" s="184" t="s">
        <v>120</v>
      </c>
      <c r="E85" s="200" t="s">
        <v>1</v>
      </c>
      <c r="F85" s="201" t="s">
        <v>129</v>
      </c>
      <c r="G85" s="199"/>
      <c r="H85" s="202">
        <v>8</v>
      </c>
      <c r="I85" s="203"/>
      <c r="J85" s="199"/>
      <c r="K85" s="199"/>
      <c r="L85" s="204"/>
      <c r="M85" s="205"/>
      <c r="N85" s="206"/>
      <c r="O85" s="206"/>
      <c r="P85" s="206"/>
      <c r="Q85" s="206"/>
      <c r="R85" s="206"/>
      <c r="S85" s="206"/>
      <c r="T85" s="207"/>
      <c r="AT85" s="208" t="s">
        <v>120</v>
      </c>
      <c r="AU85" s="208" t="s">
        <v>72</v>
      </c>
      <c r="AV85" s="9" t="s">
        <v>81</v>
      </c>
      <c r="AW85" s="9" t="s">
        <v>34</v>
      </c>
      <c r="AX85" s="9" t="s">
        <v>77</v>
      </c>
      <c r="AY85" s="208" t="s">
        <v>114</v>
      </c>
    </row>
    <row r="86" s="1" customFormat="1" ht="22.5" customHeight="1">
      <c r="B86" s="35"/>
      <c r="C86" s="220" t="s">
        <v>84</v>
      </c>
      <c r="D86" s="220" t="s">
        <v>126</v>
      </c>
      <c r="E86" s="221" t="s">
        <v>509</v>
      </c>
      <c r="F86" s="222" t="s">
        <v>510</v>
      </c>
      <c r="G86" s="223" t="s">
        <v>111</v>
      </c>
      <c r="H86" s="224">
        <v>4</v>
      </c>
      <c r="I86" s="225"/>
      <c r="J86" s="226">
        <f>ROUND(I86*H86,2)</f>
        <v>0</v>
      </c>
      <c r="K86" s="222" t="s">
        <v>112</v>
      </c>
      <c r="L86" s="227"/>
      <c r="M86" s="228" t="s">
        <v>1</v>
      </c>
      <c r="N86" s="229" t="s">
        <v>43</v>
      </c>
      <c r="O86" s="76"/>
      <c r="P86" s="181">
        <f>O86*H86</f>
        <v>0</v>
      </c>
      <c r="Q86" s="181">
        <v>0.34114</v>
      </c>
      <c r="R86" s="181">
        <f>Q86*H86</f>
        <v>1.36456</v>
      </c>
      <c r="S86" s="181">
        <v>0</v>
      </c>
      <c r="T86" s="182">
        <f>S86*H86</f>
        <v>0</v>
      </c>
      <c r="AR86" s="14" t="s">
        <v>129</v>
      </c>
      <c r="AT86" s="14" t="s">
        <v>126</v>
      </c>
      <c r="AU86" s="14" t="s">
        <v>72</v>
      </c>
      <c r="AY86" s="14" t="s">
        <v>114</v>
      </c>
      <c r="BE86" s="183">
        <f>IF(N86="základní",J86,0)</f>
        <v>0</v>
      </c>
      <c r="BF86" s="183">
        <f>IF(N86="snížená",J86,0)</f>
        <v>0</v>
      </c>
      <c r="BG86" s="183">
        <f>IF(N86="zákl. přenesená",J86,0)</f>
        <v>0</v>
      </c>
      <c r="BH86" s="183">
        <f>IF(N86="sníž. přenesená",J86,0)</f>
        <v>0</v>
      </c>
      <c r="BI86" s="183">
        <f>IF(N86="nulová",J86,0)</f>
        <v>0</v>
      </c>
      <c r="BJ86" s="14" t="s">
        <v>77</v>
      </c>
      <c r="BK86" s="183">
        <f>ROUND(I86*H86,2)</f>
        <v>0</v>
      </c>
      <c r="BL86" s="14" t="s">
        <v>113</v>
      </c>
      <c r="BM86" s="14" t="s">
        <v>511</v>
      </c>
    </row>
    <row r="87" s="1" customFormat="1">
      <c r="B87" s="35"/>
      <c r="C87" s="36"/>
      <c r="D87" s="184" t="s">
        <v>116</v>
      </c>
      <c r="E87" s="36"/>
      <c r="F87" s="185" t="s">
        <v>510</v>
      </c>
      <c r="G87" s="36"/>
      <c r="H87" s="36"/>
      <c r="I87" s="128"/>
      <c r="J87" s="36"/>
      <c r="K87" s="36"/>
      <c r="L87" s="40"/>
      <c r="M87" s="186"/>
      <c r="N87" s="76"/>
      <c r="O87" s="76"/>
      <c r="P87" s="76"/>
      <c r="Q87" s="76"/>
      <c r="R87" s="76"/>
      <c r="S87" s="76"/>
      <c r="T87" s="77"/>
      <c r="AT87" s="14" t="s">
        <v>116</v>
      </c>
      <c r="AU87" s="14" t="s">
        <v>72</v>
      </c>
    </row>
    <row r="88" s="9" customFormat="1">
      <c r="B88" s="198"/>
      <c r="C88" s="199"/>
      <c r="D88" s="184" t="s">
        <v>120</v>
      </c>
      <c r="E88" s="200" t="s">
        <v>1</v>
      </c>
      <c r="F88" s="201" t="s">
        <v>113</v>
      </c>
      <c r="G88" s="199"/>
      <c r="H88" s="202">
        <v>4</v>
      </c>
      <c r="I88" s="203"/>
      <c r="J88" s="199"/>
      <c r="K88" s="199"/>
      <c r="L88" s="204"/>
      <c r="M88" s="205"/>
      <c r="N88" s="206"/>
      <c r="O88" s="206"/>
      <c r="P88" s="206"/>
      <c r="Q88" s="206"/>
      <c r="R88" s="206"/>
      <c r="S88" s="206"/>
      <c r="T88" s="207"/>
      <c r="AT88" s="208" t="s">
        <v>120</v>
      </c>
      <c r="AU88" s="208" t="s">
        <v>72</v>
      </c>
      <c r="AV88" s="9" t="s">
        <v>81</v>
      </c>
      <c r="AW88" s="9" t="s">
        <v>34</v>
      </c>
      <c r="AX88" s="9" t="s">
        <v>77</v>
      </c>
      <c r="AY88" s="208" t="s">
        <v>114</v>
      </c>
    </row>
    <row r="89" s="1" customFormat="1" ht="16.5" customHeight="1">
      <c r="B89" s="35"/>
      <c r="C89" s="220" t="s">
        <v>113</v>
      </c>
      <c r="D89" s="220" t="s">
        <v>126</v>
      </c>
      <c r="E89" s="221" t="s">
        <v>512</v>
      </c>
      <c r="F89" s="222" t="s">
        <v>513</v>
      </c>
      <c r="G89" s="223" t="s">
        <v>111</v>
      </c>
      <c r="H89" s="224">
        <v>4348</v>
      </c>
      <c r="I89" s="225"/>
      <c r="J89" s="226">
        <f>ROUND(I89*H89,2)</f>
        <v>0</v>
      </c>
      <c r="K89" s="222" t="s">
        <v>1</v>
      </c>
      <c r="L89" s="227"/>
      <c r="M89" s="228" t="s">
        <v>1</v>
      </c>
      <c r="N89" s="229" t="s">
        <v>43</v>
      </c>
      <c r="O89" s="76"/>
      <c r="P89" s="181">
        <f>O89*H89</f>
        <v>0</v>
      </c>
      <c r="Q89" s="181">
        <v>0.30399999999999999</v>
      </c>
      <c r="R89" s="181">
        <f>Q89*H89</f>
        <v>1321.7919999999999</v>
      </c>
      <c r="S89" s="181">
        <v>0</v>
      </c>
      <c r="T89" s="182">
        <f>S89*H89</f>
        <v>0</v>
      </c>
      <c r="AR89" s="14" t="s">
        <v>129</v>
      </c>
      <c r="AT89" s="14" t="s">
        <v>126</v>
      </c>
      <c r="AU89" s="14" t="s">
        <v>72</v>
      </c>
      <c r="AY89" s="14" t="s">
        <v>114</v>
      </c>
      <c r="BE89" s="183">
        <f>IF(N89="základní",J89,0)</f>
        <v>0</v>
      </c>
      <c r="BF89" s="183">
        <f>IF(N89="snížená",J89,0)</f>
        <v>0</v>
      </c>
      <c r="BG89" s="183">
        <f>IF(N89="zákl. přenesená",J89,0)</f>
        <v>0</v>
      </c>
      <c r="BH89" s="183">
        <f>IF(N89="sníž. přenesená",J89,0)</f>
        <v>0</v>
      </c>
      <c r="BI89" s="183">
        <f>IF(N89="nulová",J89,0)</f>
        <v>0</v>
      </c>
      <c r="BJ89" s="14" t="s">
        <v>77</v>
      </c>
      <c r="BK89" s="183">
        <f>ROUND(I89*H89,2)</f>
        <v>0</v>
      </c>
      <c r="BL89" s="14" t="s">
        <v>113</v>
      </c>
      <c r="BM89" s="14" t="s">
        <v>514</v>
      </c>
    </row>
    <row r="90" s="1" customFormat="1">
      <c r="B90" s="35"/>
      <c r="C90" s="36"/>
      <c r="D90" s="184" t="s">
        <v>116</v>
      </c>
      <c r="E90" s="36"/>
      <c r="F90" s="185" t="s">
        <v>513</v>
      </c>
      <c r="G90" s="36"/>
      <c r="H90" s="36"/>
      <c r="I90" s="128"/>
      <c r="J90" s="36"/>
      <c r="K90" s="36"/>
      <c r="L90" s="40"/>
      <c r="M90" s="186"/>
      <c r="N90" s="76"/>
      <c r="O90" s="76"/>
      <c r="P90" s="76"/>
      <c r="Q90" s="76"/>
      <c r="R90" s="76"/>
      <c r="S90" s="76"/>
      <c r="T90" s="77"/>
      <c r="AT90" s="14" t="s">
        <v>116</v>
      </c>
      <c r="AU90" s="14" t="s">
        <v>72</v>
      </c>
    </row>
    <row r="91" s="9" customFormat="1">
      <c r="B91" s="198"/>
      <c r="C91" s="199"/>
      <c r="D91" s="184" t="s">
        <v>120</v>
      </c>
      <c r="E91" s="200" t="s">
        <v>1</v>
      </c>
      <c r="F91" s="201" t="s">
        <v>515</v>
      </c>
      <c r="G91" s="199"/>
      <c r="H91" s="202">
        <v>4348</v>
      </c>
      <c r="I91" s="203"/>
      <c r="J91" s="199"/>
      <c r="K91" s="199"/>
      <c r="L91" s="204"/>
      <c r="M91" s="205"/>
      <c r="N91" s="206"/>
      <c r="O91" s="206"/>
      <c r="P91" s="206"/>
      <c r="Q91" s="206"/>
      <c r="R91" s="206"/>
      <c r="S91" s="206"/>
      <c r="T91" s="207"/>
      <c r="AT91" s="208" t="s">
        <v>120</v>
      </c>
      <c r="AU91" s="208" t="s">
        <v>72</v>
      </c>
      <c r="AV91" s="9" t="s">
        <v>81</v>
      </c>
      <c r="AW91" s="9" t="s">
        <v>34</v>
      </c>
      <c r="AX91" s="9" t="s">
        <v>77</v>
      </c>
      <c r="AY91" s="208" t="s">
        <v>114</v>
      </c>
    </row>
    <row r="92" s="1" customFormat="1" ht="16.5" customHeight="1">
      <c r="B92" s="35"/>
      <c r="C92" s="220" t="s">
        <v>141</v>
      </c>
      <c r="D92" s="220" t="s">
        <v>126</v>
      </c>
      <c r="E92" s="221" t="s">
        <v>516</v>
      </c>
      <c r="F92" s="222" t="s">
        <v>513</v>
      </c>
      <c r="G92" s="223" t="s">
        <v>111</v>
      </c>
      <c r="H92" s="224">
        <v>768</v>
      </c>
      <c r="I92" s="225"/>
      <c r="J92" s="226">
        <f>ROUND(I92*H92,2)</f>
        <v>0</v>
      </c>
      <c r="K92" s="222" t="s">
        <v>1</v>
      </c>
      <c r="L92" s="227"/>
      <c r="M92" s="228" t="s">
        <v>1</v>
      </c>
      <c r="N92" s="229" t="s">
        <v>43</v>
      </c>
      <c r="O92" s="76"/>
      <c r="P92" s="181">
        <f>O92*H92</f>
        <v>0</v>
      </c>
      <c r="Q92" s="181">
        <v>0.30399999999999999</v>
      </c>
      <c r="R92" s="181">
        <f>Q92*H92</f>
        <v>233.47199999999998</v>
      </c>
      <c r="S92" s="181">
        <v>0</v>
      </c>
      <c r="T92" s="182">
        <f>S92*H92</f>
        <v>0</v>
      </c>
      <c r="AR92" s="14" t="s">
        <v>129</v>
      </c>
      <c r="AT92" s="14" t="s">
        <v>126</v>
      </c>
      <c r="AU92" s="14" t="s">
        <v>72</v>
      </c>
      <c r="AY92" s="14" t="s">
        <v>114</v>
      </c>
      <c r="BE92" s="183">
        <f>IF(N92="základní",J92,0)</f>
        <v>0</v>
      </c>
      <c r="BF92" s="183">
        <f>IF(N92="snížená",J92,0)</f>
        <v>0</v>
      </c>
      <c r="BG92" s="183">
        <f>IF(N92="zákl. přenesená",J92,0)</f>
        <v>0</v>
      </c>
      <c r="BH92" s="183">
        <f>IF(N92="sníž. přenesená",J92,0)</f>
        <v>0</v>
      </c>
      <c r="BI92" s="183">
        <f>IF(N92="nulová",J92,0)</f>
        <v>0</v>
      </c>
      <c r="BJ92" s="14" t="s">
        <v>77</v>
      </c>
      <c r="BK92" s="183">
        <f>ROUND(I92*H92,2)</f>
        <v>0</v>
      </c>
      <c r="BL92" s="14" t="s">
        <v>113</v>
      </c>
      <c r="BM92" s="14" t="s">
        <v>517</v>
      </c>
    </row>
    <row r="93" s="1" customFormat="1">
      <c r="B93" s="35"/>
      <c r="C93" s="36"/>
      <c r="D93" s="184" t="s">
        <v>116</v>
      </c>
      <c r="E93" s="36"/>
      <c r="F93" s="185" t="s">
        <v>513</v>
      </c>
      <c r="G93" s="36"/>
      <c r="H93" s="36"/>
      <c r="I93" s="128"/>
      <c r="J93" s="36"/>
      <c r="K93" s="36"/>
      <c r="L93" s="40"/>
      <c r="M93" s="186"/>
      <c r="N93" s="76"/>
      <c r="O93" s="76"/>
      <c r="P93" s="76"/>
      <c r="Q93" s="76"/>
      <c r="R93" s="76"/>
      <c r="S93" s="76"/>
      <c r="T93" s="77"/>
      <c r="AT93" s="14" t="s">
        <v>116</v>
      </c>
      <c r="AU93" s="14" t="s">
        <v>72</v>
      </c>
    </row>
    <row r="94" s="9" customFormat="1">
      <c r="B94" s="198"/>
      <c r="C94" s="199"/>
      <c r="D94" s="184" t="s">
        <v>120</v>
      </c>
      <c r="E94" s="200" t="s">
        <v>1</v>
      </c>
      <c r="F94" s="201" t="s">
        <v>518</v>
      </c>
      <c r="G94" s="199"/>
      <c r="H94" s="202">
        <v>768</v>
      </c>
      <c r="I94" s="203"/>
      <c r="J94" s="199"/>
      <c r="K94" s="199"/>
      <c r="L94" s="204"/>
      <c r="M94" s="230"/>
      <c r="N94" s="231"/>
      <c r="O94" s="231"/>
      <c r="P94" s="231"/>
      <c r="Q94" s="231"/>
      <c r="R94" s="231"/>
      <c r="S94" s="231"/>
      <c r="T94" s="232"/>
      <c r="AT94" s="208" t="s">
        <v>120</v>
      </c>
      <c r="AU94" s="208" t="s">
        <v>72</v>
      </c>
      <c r="AV94" s="9" t="s">
        <v>81</v>
      </c>
      <c r="AW94" s="9" t="s">
        <v>34</v>
      </c>
      <c r="AX94" s="9" t="s">
        <v>77</v>
      </c>
      <c r="AY94" s="208" t="s">
        <v>114</v>
      </c>
    </row>
    <row r="95" s="1" customFormat="1" ht="6.96" customHeight="1">
      <c r="B95" s="54"/>
      <c r="C95" s="55"/>
      <c r="D95" s="55"/>
      <c r="E95" s="55"/>
      <c r="F95" s="55"/>
      <c r="G95" s="55"/>
      <c r="H95" s="55"/>
      <c r="I95" s="152"/>
      <c r="J95" s="55"/>
      <c r="K95" s="55"/>
      <c r="L95" s="40"/>
    </row>
  </sheetData>
  <sheetProtection sheet="1" autoFilter="0" formatColumns="0" formatRows="0" objects="1" scenarios="1" spinCount="100000" saltValue="KW/zWnW2IDIXxfcO/BxMBdfmrg5NnRnJSTdCITMGEErvI/RdXqkx7NfpAVB0jyhNrQ4IM9UXECUpOOk2mmiEbw==" hashValue="9D8dZMnmDRmFqn0yb19Icm40l8L6ii3hPc/BGLDTJjlXTfnL1hKt8FsJRBI7hSyRQLXiLbmZW8UG4C+ifSQCkw==" algorithmName="SHA-512" password="CC35"/>
  <autoFilter ref="C78:K94"/>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4" t="s">
        <v>86</v>
      </c>
    </row>
    <row r="3" ht="6.96" customHeight="1">
      <c r="B3" s="122"/>
      <c r="C3" s="123"/>
      <c r="D3" s="123"/>
      <c r="E3" s="123"/>
      <c r="F3" s="123"/>
      <c r="G3" s="123"/>
      <c r="H3" s="123"/>
      <c r="I3" s="124"/>
      <c r="J3" s="123"/>
      <c r="K3" s="123"/>
      <c r="L3" s="17"/>
      <c r="AT3" s="14" t="s">
        <v>81</v>
      </c>
    </row>
    <row r="4" ht="24.96" customHeight="1">
      <c r="B4" s="17"/>
      <c r="D4" s="125" t="s">
        <v>87</v>
      </c>
      <c r="L4" s="17"/>
      <c r="M4" s="21" t="s">
        <v>10</v>
      </c>
      <c r="AT4" s="14" t="s">
        <v>4</v>
      </c>
    </row>
    <row r="5" ht="6.96" customHeight="1">
      <c r="B5" s="17"/>
      <c r="L5" s="17"/>
    </row>
    <row r="6" ht="12" customHeight="1">
      <c r="B6" s="17"/>
      <c r="D6" s="126" t="s">
        <v>16</v>
      </c>
      <c r="L6" s="17"/>
    </row>
    <row r="7" ht="16.5" customHeight="1">
      <c r="B7" s="17"/>
      <c r="E7" s="127" t="str">
        <f>'Rekapitulace stavby'!K6</f>
        <v>Výměna pražců v 1.TK Roudnice n.L. - Hněvice a v žst. Hněvice</v>
      </c>
      <c r="F7" s="126"/>
      <c r="G7" s="126"/>
      <c r="H7" s="126"/>
      <c r="L7" s="17"/>
    </row>
    <row r="8" s="1" customFormat="1" ht="12" customHeight="1">
      <c r="B8" s="40"/>
      <c r="D8" s="126" t="s">
        <v>88</v>
      </c>
      <c r="I8" s="128"/>
      <c r="L8" s="40"/>
    </row>
    <row r="9" s="1" customFormat="1" ht="36.96" customHeight="1">
      <c r="B9" s="40"/>
      <c r="E9" s="129" t="s">
        <v>519</v>
      </c>
      <c r="F9" s="1"/>
      <c r="G9" s="1"/>
      <c r="H9" s="1"/>
      <c r="I9" s="128"/>
      <c r="L9" s="40"/>
    </row>
    <row r="10" s="1" customFormat="1">
      <c r="B10" s="40"/>
      <c r="I10" s="128"/>
      <c r="L10" s="40"/>
    </row>
    <row r="11" s="1" customFormat="1" ht="12" customHeight="1">
      <c r="B11" s="40"/>
      <c r="D11" s="126" t="s">
        <v>18</v>
      </c>
      <c r="F11" s="14" t="s">
        <v>1</v>
      </c>
      <c r="I11" s="130" t="s">
        <v>19</v>
      </c>
      <c r="J11" s="14" t="s">
        <v>1</v>
      </c>
      <c r="L11" s="40"/>
    </row>
    <row r="12" s="1" customFormat="1" ht="12" customHeight="1">
      <c r="B12" s="40"/>
      <c r="D12" s="126" t="s">
        <v>20</v>
      </c>
      <c r="F12" s="14" t="s">
        <v>21</v>
      </c>
      <c r="I12" s="130" t="s">
        <v>22</v>
      </c>
      <c r="J12" s="131" t="str">
        <f>'Rekapitulace stavby'!AN8</f>
        <v>3. 1. 2019</v>
      </c>
      <c r="L12" s="40"/>
    </row>
    <row r="13" s="1" customFormat="1" ht="10.8" customHeight="1">
      <c r="B13" s="40"/>
      <c r="I13" s="128"/>
      <c r="L13" s="40"/>
    </row>
    <row r="14" s="1" customFormat="1" ht="12" customHeight="1">
      <c r="B14" s="40"/>
      <c r="D14" s="126" t="s">
        <v>24</v>
      </c>
      <c r="I14" s="130" t="s">
        <v>25</v>
      </c>
      <c r="J14" s="14" t="s">
        <v>26</v>
      </c>
      <c r="L14" s="40"/>
    </row>
    <row r="15" s="1" customFormat="1" ht="18" customHeight="1">
      <c r="B15" s="40"/>
      <c r="E15" s="14" t="s">
        <v>27</v>
      </c>
      <c r="I15" s="130" t="s">
        <v>28</v>
      </c>
      <c r="J15" s="14" t="s">
        <v>29</v>
      </c>
      <c r="L15" s="40"/>
    </row>
    <row r="16" s="1" customFormat="1" ht="6.96" customHeight="1">
      <c r="B16" s="40"/>
      <c r="I16" s="128"/>
      <c r="L16" s="40"/>
    </row>
    <row r="17" s="1" customFormat="1" ht="12" customHeight="1">
      <c r="B17" s="40"/>
      <c r="D17" s="126" t="s">
        <v>30</v>
      </c>
      <c r="I17" s="130" t="s">
        <v>25</v>
      </c>
      <c r="J17" s="30" t="str">
        <f>'Rekapitulace stavby'!AN13</f>
        <v>Vyplň údaj</v>
      </c>
      <c r="L17" s="40"/>
    </row>
    <row r="18" s="1" customFormat="1" ht="18" customHeight="1">
      <c r="B18" s="40"/>
      <c r="E18" s="30" t="str">
        <f>'Rekapitulace stavby'!E14</f>
        <v>Vyplň údaj</v>
      </c>
      <c r="F18" s="14"/>
      <c r="G18" s="14"/>
      <c r="H18" s="14"/>
      <c r="I18" s="130" t="s">
        <v>28</v>
      </c>
      <c r="J18" s="30" t="str">
        <f>'Rekapitulace stavby'!AN14</f>
        <v>Vyplň údaj</v>
      </c>
      <c r="L18" s="40"/>
    </row>
    <row r="19" s="1" customFormat="1" ht="6.96" customHeight="1">
      <c r="B19" s="40"/>
      <c r="I19" s="128"/>
      <c r="L19" s="40"/>
    </row>
    <row r="20" s="1" customFormat="1" ht="12" customHeight="1">
      <c r="B20" s="40"/>
      <c r="D20" s="126" t="s">
        <v>32</v>
      </c>
      <c r="I20" s="130" t="s">
        <v>25</v>
      </c>
      <c r="J20" s="14" t="str">
        <f>IF('Rekapitulace stavby'!AN16="","",'Rekapitulace stavby'!AN16)</f>
        <v/>
      </c>
      <c r="L20" s="40"/>
    </row>
    <row r="21" s="1" customFormat="1" ht="18" customHeight="1">
      <c r="B21" s="40"/>
      <c r="E21" s="14" t="str">
        <f>IF('Rekapitulace stavby'!E17="","",'Rekapitulace stavby'!E17)</f>
        <v xml:space="preserve"> </v>
      </c>
      <c r="I21" s="130" t="s">
        <v>28</v>
      </c>
      <c r="J21" s="14" t="str">
        <f>IF('Rekapitulace stavby'!AN17="","",'Rekapitulace stavby'!AN17)</f>
        <v/>
      </c>
      <c r="L21" s="40"/>
    </row>
    <row r="22" s="1" customFormat="1" ht="6.96" customHeight="1">
      <c r="B22" s="40"/>
      <c r="I22" s="128"/>
      <c r="L22" s="40"/>
    </row>
    <row r="23" s="1" customFormat="1" ht="12" customHeight="1">
      <c r="B23" s="40"/>
      <c r="D23" s="126" t="s">
        <v>35</v>
      </c>
      <c r="I23" s="130" t="s">
        <v>25</v>
      </c>
      <c r="J23" s="14" t="s">
        <v>1</v>
      </c>
      <c r="L23" s="40"/>
    </row>
    <row r="24" s="1" customFormat="1" ht="18" customHeight="1">
      <c r="B24" s="40"/>
      <c r="E24" s="14" t="s">
        <v>36</v>
      </c>
      <c r="I24" s="130" t="s">
        <v>28</v>
      </c>
      <c r="J24" s="14" t="s">
        <v>1</v>
      </c>
      <c r="L24" s="40"/>
    </row>
    <row r="25" s="1" customFormat="1" ht="6.96" customHeight="1">
      <c r="B25" s="40"/>
      <c r="I25" s="128"/>
      <c r="L25" s="40"/>
    </row>
    <row r="26" s="1" customFormat="1" ht="12" customHeight="1">
      <c r="B26" s="40"/>
      <c r="D26" s="126" t="s">
        <v>37</v>
      </c>
      <c r="I26" s="128"/>
      <c r="L26" s="40"/>
    </row>
    <row r="27" s="6" customFormat="1" ht="16.5" customHeight="1">
      <c r="B27" s="132"/>
      <c r="E27" s="133" t="s">
        <v>1</v>
      </c>
      <c r="F27" s="133"/>
      <c r="G27" s="133"/>
      <c r="H27" s="133"/>
      <c r="I27" s="134"/>
      <c r="L27" s="132"/>
    </row>
    <row r="28" s="1" customFormat="1" ht="6.96" customHeight="1">
      <c r="B28" s="40"/>
      <c r="I28" s="128"/>
      <c r="L28" s="40"/>
    </row>
    <row r="29" s="1" customFormat="1" ht="6.96" customHeight="1">
      <c r="B29" s="40"/>
      <c r="D29" s="68"/>
      <c r="E29" s="68"/>
      <c r="F29" s="68"/>
      <c r="G29" s="68"/>
      <c r="H29" s="68"/>
      <c r="I29" s="135"/>
      <c r="J29" s="68"/>
      <c r="K29" s="68"/>
      <c r="L29" s="40"/>
    </row>
    <row r="30" s="1" customFormat="1" ht="25.44" customHeight="1">
      <c r="B30" s="40"/>
      <c r="D30" s="136" t="s">
        <v>38</v>
      </c>
      <c r="I30" s="128"/>
      <c r="J30" s="137">
        <f>ROUND(J80, 2)</f>
        <v>0</v>
      </c>
      <c r="L30" s="40"/>
    </row>
    <row r="31" s="1" customFormat="1" ht="6.96" customHeight="1">
      <c r="B31" s="40"/>
      <c r="D31" s="68"/>
      <c r="E31" s="68"/>
      <c r="F31" s="68"/>
      <c r="G31" s="68"/>
      <c r="H31" s="68"/>
      <c r="I31" s="135"/>
      <c r="J31" s="68"/>
      <c r="K31" s="68"/>
      <c r="L31" s="40"/>
    </row>
    <row r="32" s="1" customFormat="1" ht="14.4" customHeight="1">
      <c r="B32" s="40"/>
      <c r="F32" s="138" t="s">
        <v>40</v>
      </c>
      <c r="I32" s="139" t="s">
        <v>39</v>
      </c>
      <c r="J32" s="138" t="s">
        <v>41</v>
      </c>
      <c r="L32" s="40"/>
    </row>
    <row r="33" s="1" customFormat="1" ht="14.4" customHeight="1">
      <c r="B33" s="40"/>
      <c r="D33" s="126" t="s">
        <v>42</v>
      </c>
      <c r="E33" s="126" t="s">
        <v>43</v>
      </c>
      <c r="F33" s="140">
        <f>ROUND((SUM(BE80:BE99)),  2)</f>
        <v>0</v>
      </c>
      <c r="I33" s="141">
        <v>0.20999999999999999</v>
      </c>
      <c r="J33" s="140">
        <f>ROUND(((SUM(BE80:BE99))*I33),  2)</f>
        <v>0</v>
      </c>
      <c r="L33" s="40"/>
    </row>
    <row r="34" s="1" customFormat="1" ht="14.4" customHeight="1">
      <c r="B34" s="40"/>
      <c r="E34" s="126" t="s">
        <v>44</v>
      </c>
      <c r="F34" s="140">
        <f>ROUND((SUM(BF80:BF99)),  2)</f>
        <v>0</v>
      </c>
      <c r="I34" s="141">
        <v>0.14999999999999999</v>
      </c>
      <c r="J34" s="140">
        <f>ROUND(((SUM(BF80:BF99))*I34),  2)</f>
        <v>0</v>
      </c>
      <c r="L34" s="40"/>
    </row>
    <row r="35" hidden="1" s="1" customFormat="1" ht="14.4" customHeight="1">
      <c r="B35" s="40"/>
      <c r="E35" s="126" t="s">
        <v>45</v>
      </c>
      <c r="F35" s="140">
        <f>ROUND((SUM(BG80:BG99)),  2)</f>
        <v>0</v>
      </c>
      <c r="I35" s="141">
        <v>0.20999999999999999</v>
      </c>
      <c r="J35" s="140">
        <f>0</f>
        <v>0</v>
      </c>
      <c r="L35" s="40"/>
    </row>
    <row r="36" hidden="1" s="1" customFormat="1" ht="14.4" customHeight="1">
      <c r="B36" s="40"/>
      <c r="E36" s="126" t="s">
        <v>46</v>
      </c>
      <c r="F36" s="140">
        <f>ROUND((SUM(BH80:BH99)),  2)</f>
        <v>0</v>
      </c>
      <c r="I36" s="141">
        <v>0.14999999999999999</v>
      </c>
      <c r="J36" s="140">
        <f>0</f>
        <v>0</v>
      </c>
      <c r="L36" s="40"/>
    </row>
    <row r="37" hidden="1" s="1" customFormat="1" ht="14.4" customHeight="1">
      <c r="B37" s="40"/>
      <c r="E37" s="126" t="s">
        <v>47</v>
      </c>
      <c r="F37" s="140">
        <f>ROUND((SUM(BI80:BI99)),  2)</f>
        <v>0</v>
      </c>
      <c r="I37" s="141">
        <v>0</v>
      </c>
      <c r="J37" s="140">
        <f>0</f>
        <v>0</v>
      </c>
      <c r="L37" s="40"/>
    </row>
    <row r="38" s="1" customFormat="1" ht="6.96" customHeight="1">
      <c r="B38" s="40"/>
      <c r="I38" s="128"/>
      <c r="L38" s="40"/>
    </row>
    <row r="39" s="1" customFormat="1" ht="25.44" customHeight="1">
      <c r="B39" s="40"/>
      <c r="C39" s="142"/>
      <c r="D39" s="143" t="s">
        <v>48</v>
      </c>
      <c r="E39" s="144"/>
      <c r="F39" s="144"/>
      <c r="G39" s="145" t="s">
        <v>49</v>
      </c>
      <c r="H39" s="146" t="s">
        <v>50</v>
      </c>
      <c r="I39" s="147"/>
      <c r="J39" s="148">
        <f>SUM(J30:J37)</f>
        <v>0</v>
      </c>
      <c r="K39" s="149"/>
      <c r="L39" s="40"/>
    </row>
    <row r="40" s="1" customFormat="1" ht="14.4" customHeight="1">
      <c r="B40" s="150"/>
      <c r="C40" s="151"/>
      <c r="D40" s="151"/>
      <c r="E40" s="151"/>
      <c r="F40" s="151"/>
      <c r="G40" s="151"/>
      <c r="H40" s="151"/>
      <c r="I40" s="152"/>
      <c r="J40" s="151"/>
      <c r="K40" s="151"/>
      <c r="L40" s="40"/>
    </row>
    <row r="44" s="1" customFormat="1" ht="6.96" customHeight="1">
      <c r="B44" s="153"/>
      <c r="C44" s="154"/>
      <c r="D44" s="154"/>
      <c r="E44" s="154"/>
      <c r="F44" s="154"/>
      <c r="G44" s="154"/>
      <c r="H44" s="154"/>
      <c r="I44" s="155"/>
      <c r="J44" s="154"/>
      <c r="K44" s="154"/>
      <c r="L44" s="40"/>
    </row>
    <row r="45" s="1" customFormat="1" ht="24.96" customHeight="1">
      <c r="B45" s="35"/>
      <c r="C45" s="20" t="s">
        <v>90</v>
      </c>
      <c r="D45" s="36"/>
      <c r="E45" s="36"/>
      <c r="F45" s="36"/>
      <c r="G45" s="36"/>
      <c r="H45" s="36"/>
      <c r="I45" s="128"/>
      <c r="J45" s="36"/>
      <c r="K45" s="36"/>
      <c r="L45" s="40"/>
    </row>
    <row r="46" s="1" customFormat="1" ht="6.96" customHeight="1">
      <c r="B46" s="35"/>
      <c r="C46" s="36"/>
      <c r="D46" s="36"/>
      <c r="E46" s="36"/>
      <c r="F46" s="36"/>
      <c r="G46" s="36"/>
      <c r="H46" s="36"/>
      <c r="I46" s="128"/>
      <c r="J46" s="36"/>
      <c r="K46" s="36"/>
      <c r="L46" s="40"/>
    </row>
    <row r="47" s="1" customFormat="1" ht="12" customHeight="1">
      <c r="B47" s="35"/>
      <c r="C47" s="29" t="s">
        <v>16</v>
      </c>
      <c r="D47" s="36"/>
      <c r="E47" s="36"/>
      <c r="F47" s="36"/>
      <c r="G47" s="36"/>
      <c r="H47" s="36"/>
      <c r="I47" s="128"/>
      <c r="J47" s="36"/>
      <c r="K47" s="36"/>
      <c r="L47" s="40"/>
    </row>
    <row r="48" s="1" customFormat="1" ht="16.5" customHeight="1">
      <c r="B48" s="35"/>
      <c r="C48" s="36"/>
      <c r="D48" s="36"/>
      <c r="E48" s="156" t="str">
        <f>E7</f>
        <v>Výměna pražců v 1.TK Roudnice n.L. - Hněvice a v žst. Hněvice</v>
      </c>
      <c r="F48" s="29"/>
      <c r="G48" s="29"/>
      <c r="H48" s="29"/>
      <c r="I48" s="128"/>
      <c r="J48" s="36"/>
      <c r="K48" s="36"/>
      <c r="L48" s="40"/>
    </row>
    <row r="49" s="1" customFormat="1" ht="12" customHeight="1">
      <c r="B49" s="35"/>
      <c r="C49" s="29" t="s">
        <v>88</v>
      </c>
      <c r="D49" s="36"/>
      <c r="E49" s="36"/>
      <c r="F49" s="36"/>
      <c r="G49" s="36"/>
      <c r="H49" s="36"/>
      <c r="I49" s="128"/>
      <c r="J49" s="36"/>
      <c r="K49" s="36"/>
      <c r="L49" s="40"/>
    </row>
    <row r="50" s="1" customFormat="1" ht="16.5" customHeight="1">
      <c r="B50" s="35"/>
      <c r="C50" s="36"/>
      <c r="D50" s="36"/>
      <c r="E50" s="61" t="str">
        <f>E9</f>
        <v>3 - VRN</v>
      </c>
      <c r="F50" s="36"/>
      <c r="G50" s="36"/>
      <c r="H50" s="36"/>
      <c r="I50" s="128"/>
      <c r="J50" s="36"/>
      <c r="K50" s="36"/>
      <c r="L50" s="40"/>
    </row>
    <row r="51" s="1" customFormat="1" ht="6.96" customHeight="1">
      <c r="B51" s="35"/>
      <c r="C51" s="36"/>
      <c r="D51" s="36"/>
      <c r="E51" s="36"/>
      <c r="F51" s="36"/>
      <c r="G51" s="36"/>
      <c r="H51" s="36"/>
      <c r="I51" s="128"/>
      <c r="J51" s="36"/>
      <c r="K51" s="36"/>
      <c r="L51" s="40"/>
    </row>
    <row r="52" s="1" customFormat="1" ht="12" customHeight="1">
      <c r="B52" s="35"/>
      <c r="C52" s="29" t="s">
        <v>20</v>
      </c>
      <c r="D52" s="36"/>
      <c r="E52" s="36"/>
      <c r="F52" s="24" t="str">
        <f>F12</f>
        <v>trať 090</v>
      </c>
      <c r="G52" s="36"/>
      <c r="H52" s="36"/>
      <c r="I52" s="130" t="s">
        <v>22</v>
      </c>
      <c r="J52" s="64" t="str">
        <f>IF(J12="","",J12)</f>
        <v>3. 1. 2019</v>
      </c>
      <c r="K52" s="36"/>
      <c r="L52" s="40"/>
    </row>
    <row r="53" s="1" customFormat="1" ht="6.96" customHeight="1">
      <c r="B53" s="35"/>
      <c r="C53" s="36"/>
      <c r="D53" s="36"/>
      <c r="E53" s="36"/>
      <c r="F53" s="36"/>
      <c r="G53" s="36"/>
      <c r="H53" s="36"/>
      <c r="I53" s="128"/>
      <c r="J53" s="36"/>
      <c r="K53" s="36"/>
      <c r="L53" s="40"/>
    </row>
    <row r="54" s="1" customFormat="1" ht="13.65" customHeight="1">
      <c r="B54" s="35"/>
      <c r="C54" s="29" t="s">
        <v>24</v>
      </c>
      <c r="D54" s="36"/>
      <c r="E54" s="36"/>
      <c r="F54" s="24" t="str">
        <f>E15</f>
        <v>SŽDC s.o., OŘ Ústí n.L., ST Ústí n.L.</v>
      </c>
      <c r="G54" s="36"/>
      <c r="H54" s="36"/>
      <c r="I54" s="130" t="s">
        <v>32</v>
      </c>
      <c r="J54" s="33" t="str">
        <f>E21</f>
        <v xml:space="preserve"> </v>
      </c>
      <c r="K54" s="36"/>
      <c r="L54" s="40"/>
    </row>
    <row r="55" s="1" customFormat="1" ht="13.65" customHeight="1">
      <c r="B55" s="35"/>
      <c r="C55" s="29" t="s">
        <v>30</v>
      </c>
      <c r="D55" s="36"/>
      <c r="E55" s="36"/>
      <c r="F55" s="24" t="str">
        <f>IF(E18="","",E18)</f>
        <v>Vyplň údaj</v>
      </c>
      <c r="G55" s="36"/>
      <c r="H55" s="36"/>
      <c r="I55" s="130" t="s">
        <v>35</v>
      </c>
      <c r="J55" s="33" t="str">
        <f>E24</f>
        <v>Věra Trnková</v>
      </c>
      <c r="K55" s="36"/>
      <c r="L55" s="40"/>
    </row>
    <row r="56" s="1" customFormat="1" ht="10.32" customHeight="1">
      <c r="B56" s="35"/>
      <c r="C56" s="36"/>
      <c r="D56" s="36"/>
      <c r="E56" s="36"/>
      <c r="F56" s="36"/>
      <c r="G56" s="36"/>
      <c r="H56" s="36"/>
      <c r="I56" s="128"/>
      <c r="J56" s="36"/>
      <c r="K56" s="36"/>
      <c r="L56" s="40"/>
    </row>
    <row r="57" s="1" customFormat="1" ht="29.28" customHeight="1">
      <c r="B57" s="35"/>
      <c r="C57" s="157" t="s">
        <v>91</v>
      </c>
      <c r="D57" s="158"/>
      <c r="E57" s="158"/>
      <c r="F57" s="158"/>
      <c r="G57" s="158"/>
      <c r="H57" s="158"/>
      <c r="I57" s="159"/>
      <c r="J57" s="160" t="s">
        <v>92</v>
      </c>
      <c r="K57" s="158"/>
      <c r="L57" s="40"/>
    </row>
    <row r="58" s="1" customFormat="1" ht="10.32" customHeight="1">
      <c r="B58" s="35"/>
      <c r="C58" s="36"/>
      <c r="D58" s="36"/>
      <c r="E58" s="36"/>
      <c r="F58" s="36"/>
      <c r="G58" s="36"/>
      <c r="H58" s="36"/>
      <c r="I58" s="128"/>
      <c r="J58" s="36"/>
      <c r="K58" s="36"/>
      <c r="L58" s="40"/>
    </row>
    <row r="59" s="1" customFormat="1" ht="22.8" customHeight="1">
      <c r="B59" s="35"/>
      <c r="C59" s="161" t="s">
        <v>93</v>
      </c>
      <c r="D59" s="36"/>
      <c r="E59" s="36"/>
      <c r="F59" s="36"/>
      <c r="G59" s="36"/>
      <c r="H59" s="36"/>
      <c r="I59" s="128"/>
      <c r="J59" s="95">
        <f>J80</f>
        <v>0</v>
      </c>
      <c r="K59" s="36"/>
      <c r="L59" s="40"/>
      <c r="AU59" s="14" t="s">
        <v>94</v>
      </c>
    </row>
    <row r="60" s="11" customFormat="1" ht="24.96" customHeight="1">
      <c r="B60" s="233"/>
      <c r="C60" s="234"/>
      <c r="D60" s="235" t="s">
        <v>520</v>
      </c>
      <c r="E60" s="236"/>
      <c r="F60" s="236"/>
      <c r="G60" s="236"/>
      <c r="H60" s="236"/>
      <c r="I60" s="237"/>
      <c r="J60" s="238">
        <f>J81</f>
        <v>0</v>
      </c>
      <c r="K60" s="234"/>
      <c r="L60" s="239"/>
    </row>
    <row r="61" s="1" customFormat="1" ht="21.84" customHeight="1">
      <c r="B61" s="35"/>
      <c r="C61" s="36"/>
      <c r="D61" s="36"/>
      <c r="E61" s="36"/>
      <c r="F61" s="36"/>
      <c r="G61" s="36"/>
      <c r="H61" s="36"/>
      <c r="I61" s="128"/>
      <c r="J61" s="36"/>
      <c r="K61" s="36"/>
      <c r="L61" s="40"/>
    </row>
    <row r="62" s="1" customFormat="1" ht="6.96" customHeight="1">
      <c r="B62" s="54"/>
      <c r="C62" s="55"/>
      <c r="D62" s="55"/>
      <c r="E62" s="55"/>
      <c r="F62" s="55"/>
      <c r="G62" s="55"/>
      <c r="H62" s="55"/>
      <c r="I62" s="152"/>
      <c r="J62" s="55"/>
      <c r="K62" s="55"/>
      <c r="L62" s="40"/>
    </row>
    <row r="66" s="1" customFormat="1" ht="6.96" customHeight="1">
      <c r="B66" s="56"/>
      <c r="C66" s="57"/>
      <c r="D66" s="57"/>
      <c r="E66" s="57"/>
      <c r="F66" s="57"/>
      <c r="G66" s="57"/>
      <c r="H66" s="57"/>
      <c r="I66" s="155"/>
      <c r="J66" s="57"/>
      <c r="K66" s="57"/>
      <c r="L66" s="40"/>
    </row>
    <row r="67" s="1" customFormat="1" ht="24.96" customHeight="1">
      <c r="B67" s="35"/>
      <c r="C67" s="20" t="s">
        <v>95</v>
      </c>
      <c r="D67" s="36"/>
      <c r="E67" s="36"/>
      <c r="F67" s="36"/>
      <c r="G67" s="36"/>
      <c r="H67" s="36"/>
      <c r="I67" s="128"/>
      <c r="J67" s="36"/>
      <c r="K67" s="36"/>
      <c r="L67" s="40"/>
    </row>
    <row r="68" s="1" customFormat="1" ht="6.96" customHeight="1">
      <c r="B68" s="35"/>
      <c r="C68" s="36"/>
      <c r="D68" s="36"/>
      <c r="E68" s="36"/>
      <c r="F68" s="36"/>
      <c r="G68" s="36"/>
      <c r="H68" s="36"/>
      <c r="I68" s="128"/>
      <c r="J68" s="36"/>
      <c r="K68" s="36"/>
      <c r="L68" s="40"/>
    </row>
    <row r="69" s="1" customFormat="1" ht="12" customHeight="1">
      <c r="B69" s="35"/>
      <c r="C69" s="29" t="s">
        <v>16</v>
      </c>
      <c r="D69" s="36"/>
      <c r="E69" s="36"/>
      <c r="F69" s="36"/>
      <c r="G69" s="36"/>
      <c r="H69" s="36"/>
      <c r="I69" s="128"/>
      <c r="J69" s="36"/>
      <c r="K69" s="36"/>
      <c r="L69" s="40"/>
    </row>
    <row r="70" s="1" customFormat="1" ht="16.5" customHeight="1">
      <c r="B70" s="35"/>
      <c r="C70" s="36"/>
      <c r="D70" s="36"/>
      <c r="E70" s="156" t="str">
        <f>E7</f>
        <v>Výměna pražců v 1.TK Roudnice n.L. - Hněvice a v žst. Hněvice</v>
      </c>
      <c r="F70" s="29"/>
      <c r="G70" s="29"/>
      <c r="H70" s="29"/>
      <c r="I70" s="128"/>
      <c r="J70" s="36"/>
      <c r="K70" s="36"/>
      <c r="L70" s="40"/>
    </row>
    <row r="71" s="1" customFormat="1" ht="12" customHeight="1">
      <c r="B71" s="35"/>
      <c r="C71" s="29" t="s">
        <v>88</v>
      </c>
      <c r="D71" s="36"/>
      <c r="E71" s="36"/>
      <c r="F71" s="36"/>
      <c r="G71" s="36"/>
      <c r="H71" s="36"/>
      <c r="I71" s="128"/>
      <c r="J71" s="36"/>
      <c r="K71" s="36"/>
      <c r="L71" s="40"/>
    </row>
    <row r="72" s="1" customFormat="1" ht="16.5" customHeight="1">
      <c r="B72" s="35"/>
      <c r="C72" s="36"/>
      <c r="D72" s="36"/>
      <c r="E72" s="61" t="str">
        <f>E9</f>
        <v>3 - VRN</v>
      </c>
      <c r="F72" s="36"/>
      <c r="G72" s="36"/>
      <c r="H72" s="36"/>
      <c r="I72" s="128"/>
      <c r="J72" s="36"/>
      <c r="K72" s="36"/>
      <c r="L72" s="40"/>
    </row>
    <row r="73" s="1" customFormat="1" ht="6.96" customHeight="1">
      <c r="B73" s="35"/>
      <c r="C73" s="36"/>
      <c r="D73" s="36"/>
      <c r="E73" s="36"/>
      <c r="F73" s="36"/>
      <c r="G73" s="36"/>
      <c r="H73" s="36"/>
      <c r="I73" s="128"/>
      <c r="J73" s="36"/>
      <c r="K73" s="36"/>
      <c r="L73" s="40"/>
    </row>
    <row r="74" s="1" customFormat="1" ht="12" customHeight="1">
      <c r="B74" s="35"/>
      <c r="C74" s="29" t="s">
        <v>20</v>
      </c>
      <c r="D74" s="36"/>
      <c r="E74" s="36"/>
      <c r="F74" s="24" t="str">
        <f>F12</f>
        <v>trať 090</v>
      </c>
      <c r="G74" s="36"/>
      <c r="H74" s="36"/>
      <c r="I74" s="130" t="s">
        <v>22</v>
      </c>
      <c r="J74" s="64" t="str">
        <f>IF(J12="","",J12)</f>
        <v>3. 1. 2019</v>
      </c>
      <c r="K74" s="36"/>
      <c r="L74" s="40"/>
    </row>
    <row r="75" s="1" customFormat="1" ht="6.96" customHeight="1">
      <c r="B75" s="35"/>
      <c r="C75" s="36"/>
      <c r="D75" s="36"/>
      <c r="E75" s="36"/>
      <c r="F75" s="36"/>
      <c r="G75" s="36"/>
      <c r="H75" s="36"/>
      <c r="I75" s="128"/>
      <c r="J75" s="36"/>
      <c r="K75" s="36"/>
      <c r="L75" s="40"/>
    </row>
    <row r="76" s="1" customFormat="1" ht="13.65" customHeight="1">
      <c r="B76" s="35"/>
      <c r="C76" s="29" t="s">
        <v>24</v>
      </c>
      <c r="D76" s="36"/>
      <c r="E76" s="36"/>
      <c r="F76" s="24" t="str">
        <f>E15</f>
        <v>SŽDC s.o., OŘ Ústí n.L., ST Ústí n.L.</v>
      </c>
      <c r="G76" s="36"/>
      <c r="H76" s="36"/>
      <c r="I76" s="130" t="s">
        <v>32</v>
      </c>
      <c r="J76" s="33" t="str">
        <f>E21</f>
        <v xml:space="preserve"> </v>
      </c>
      <c r="K76" s="36"/>
      <c r="L76" s="40"/>
    </row>
    <row r="77" s="1" customFormat="1" ht="13.65" customHeight="1">
      <c r="B77" s="35"/>
      <c r="C77" s="29" t="s">
        <v>30</v>
      </c>
      <c r="D77" s="36"/>
      <c r="E77" s="36"/>
      <c r="F77" s="24" t="str">
        <f>IF(E18="","",E18)</f>
        <v>Vyplň údaj</v>
      </c>
      <c r="G77" s="36"/>
      <c r="H77" s="36"/>
      <c r="I77" s="130" t="s">
        <v>35</v>
      </c>
      <c r="J77" s="33" t="str">
        <f>E24</f>
        <v>Věra Trnková</v>
      </c>
      <c r="K77" s="36"/>
      <c r="L77" s="40"/>
    </row>
    <row r="78" s="1" customFormat="1" ht="10.32" customHeight="1">
      <c r="B78" s="35"/>
      <c r="C78" s="36"/>
      <c r="D78" s="36"/>
      <c r="E78" s="36"/>
      <c r="F78" s="36"/>
      <c r="G78" s="36"/>
      <c r="H78" s="36"/>
      <c r="I78" s="128"/>
      <c r="J78" s="36"/>
      <c r="K78" s="36"/>
      <c r="L78" s="40"/>
    </row>
    <row r="79" s="7" customFormat="1" ht="29.28" customHeight="1">
      <c r="B79" s="162"/>
      <c r="C79" s="163" t="s">
        <v>96</v>
      </c>
      <c r="D79" s="164" t="s">
        <v>57</v>
      </c>
      <c r="E79" s="164" t="s">
        <v>53</v>
      </c>
      <c r="F79" s="164" t="s">
        <v>54</v>
      </c>
      <c r="G79" s="164" t="s">
        <v>97</v>
      </c>
      <c r="H79" s="164" t="s">
        <v>98</v>
      </c>
      <c r="I79" s="165" t="s">
        <v>99</v>
      </c>
      <c r="J79" s="164" t="s">
        <v>92</v>
      </c>
      <c r="K79" s="166" t="s">
        <v>100</v>
      </c>
      <c r="L79" s="167"/>
      <c r="M79" s="85" t="s">
        <v>1</v>
      </c>
      <c r="N79" s="86" t="s">
        <v>42</v>
      </c>
      <c r="O79" s="86" t="s">
        <v>101</v>
      </c>
      <c r="P79" s="86" t="s">
        <v>102</v>
      </c>
      <c r="Q79" s="86" t="s">
        <v>103</v>
      </c>
      <c r="R79" s="86" t="s">
        <v>104</v>
      </c>
      <c r="S79" s="86" t="s">
        <v>105</v>
      </c>
      <c r="T79" s="87" t="s">
        <v>106</v>
      </c>
    </row>
    <row r="80" s="1" customFormat="1" ht="22.8" customHeight="1">
      <c r="B80" s="35"/>
      <c r="C80" s="92" t="s">
        <v>107</v>
      </c>
      <c r="D80" s="36"/>
      <c r="E80" s="36"/>
      <c r="F80" s="36"/>
      <c r="G80" s="36"/>
      <c r="H80" s="36"/>
      <c r="I80" s="128"/>
      <c r="J80" s="168">
        <f>BK80</f>
        <v>0</v>
      </c>
      <c r="K80" s="36"/>
      <c r="L80" s="40"/>
      <c r="M80" s="88"/>
      <c r="N80" s="89"/>
      <c r="O80" s="89"/>
      <c r="P80" s="169">
        <f>P81</f>
        <v>0</v>
      </c>
      <c r="Q80" s="89"/>
      <c r="R80" s="169">
        <f>R81</f>
        <v>0</v>
      </c>
      <c r="S80" s="89"/>
      <c r="T80" s="170">
        <f>T81</f>
        <v>0</v>
      </c>
      <c r="AT80" s="14" t="s">
        <v>71</v>
      </c>
      <c r="AU80" s="14" t="s">
        <v>94</v>
      </c>
      <c r="BK80" s="171">
        <f>BK81</f>
        <v>0</v>
      </c>
    </row>
    <row r="81" s="12" customFormat="1" ht="25.92" customHeight="1">
      <c r="B81" s="240"/>
      <c r="C81" s="241"/>
      <c r="D81" s="242" t="s">
        <v>71</v>
      </c>
      <c r="E81" s="243" t="s">
        <v>85</v>
      </c>
      <c r="F81" s="243" t="s">
        <v>521</v>
      </c>
      <c r="G81" s="241"/>
      <c r="H81" s="241"/>
      <c r="I81" s="244"/>
      <c r="J81" s="245">
        <f>BK81</f>
        <v>0</v>
      </c>
      <c r="K81" s="241"/>
      <c r="L81" s="246"/>
      <c r="M81" s="247"/>
      <c r="N81" s="248"/>
      <c r="O81" s="248"/>
      <c r="P81" s="249">
        <f>SUM(P82:P99)</f>
        <v>0</v>
      </c>
      <c r="Q81" s="248"/>
      <c r="R81" s="249">
        <f>SUM(R82:R99)</f>
        <v>0</v>
      </c>
      <c r="S81" s="248"/>
      <c r="T81" s="250">
        <f>SUM(T82:T99)</f>
        <v>0</v>
      </c>
      <c r="AR81" s="251" t="s">
        <v>141</v>
      </c>
      <c r="AT81" s="252" t="s">
        <v>71</v>
      </c>
      <c r="AU81" s="252" t="s">
        <v>72</v>
      </c>
      <c r="AY81" s="251" t="s">
        <v>114</v>
      </c>
      <c r="BK81" s="253">
        <f>SUM(BK82:BK99)</f>
        <v>0</v>
      </c>
    </row>
    <row r="82" s="1" customFormat="1" ht="22.5" customHeight="1">
      <c r="B82" s="35"/>
      <c r="C82" s="172" t="s">
        <v>77</v>
      </c>
      <c r="D82" s="172" t="s">
        <v>108</v>
      </c>
      <c r="E82" s="173" t="s">
        <v>522</v>
      </c>
      <c r="F82" s="174" t="s">
        <v>523</v>
      </c>
      <c r="G82" s="175" t="s">
        <v>524</v>
      </c>
      <c r="H82" s="176">
        <v>1</v>
      </c>
      <c r="I82" s="177"/>
      <c r="J82" s="178">
        <f>ROUND(I82*H82,2)</f>
        <v>0</v>
      </c>
      <c r="K82" s="174" t="s">
        <v>112</v>
      </c>
      <c r="L82" s="40"/>
      <c r="M82" s="179" t="s">
        <v>1</v>
      </c>
      <c r="N82" s="180" t="s">
        <v>43</v>
      </c>
      <c r="O82" s="76"/>
      <c r="P82" s="181">
        <f>O82*H82</f>
        <v>0</v>
      </c>
      <c r="Q82" s="181">
        <v>0</v>
      </c>
      <c r="R82" s="181">
        <f>Q82*H82</f>
        <v>0</v>
      </c>
      <c r="S82" s="181">
        <v>0</v>
      </c>
      <c r="T82" s="182">
        <f>S82*H82</f>
        <v>0</v>
      </c>
      <c r="AR82" s="14" t="s">
        <v>113</v>
      </c>
      <c r="AT82" s="14" t="s">
        <v>108</v>
      </c>
      <c r="AU82" s="14" t="s">
        <v>77</v>
      </c>
      <c r="AY82" s="14" t="s">
        <v>114</v>
      </c>
      <c r="BE82" s="183">
        <f>IF(N82="základní",J82,0)</f>
        <v>0</v>
      </c>
      <c r="BF82" s="183">
        <f>IF(N82="snížená",J82,0)</f>
        <v>0</v>
      </c>
      <c r="BG82" s="183">
        <f>IF(N82="zákl. přenesená",J82,0)</f>
        <v>0</v>
      </c>
      <c r="BH82" s="183">
        <f>IF(N82="sníž. přenesená",J82,0)</f>
        <v>0</v>
      </c>
      <c r="BI82" s="183">
        <f>IF(N82="nulová",J82,0)</f>
        <v>0</v>
      </c>
      <c r="BJ82" s="14" t="s">
        <v>77</v>
      </c>
      <c r="BK82" s="183">
        <f>ROUND(I82*H82,2)</f>
        <v>0</v>
      </c>
      <c r="BL82" s="14" t="s">
        <v>113</v>
      </c>
      <c r="BM82" s="14" t="s">
        <v>525</v>
      </c>
    </row>
    <row r="83" s="1" customFormat="1">
      <c r="B83" s="35"/>
      <c r="C83" s="36"/>
      <c r="D83" s="184" t="s">
        <v>116</v>
      </c>
      <c r="E83" s="36"/>
      <c r="F83" s="185" t="s">
        <v>526</v>
      </c>
      <c r="G83" s="36"/>
      <c r="H83" s="36"/>
      <c r="I83" s="128"/>
      <c r="J83" s="36"/>
      <c r="K83" s="36"/>
      <c r="L83" s="40"/>
      <c r="M83" s="186"/>
      <c r="N83" s="76"/>
      <c r="O83" s="76"/>
      <c r="P83" s="76"/>
      <c r="Q83" s="76"/>
      <c r="R83" s="76"/>
      <c r="S83" s="76"/>
      <c r="T83" s="77"/>
      <c r="AT83" s="14" t="s">
        <v>116</v>
      </c>
      <c r="AU83" s="14" t="s">
        <v>77</v>
      </c>
    </row>
    <row r="84" s="1" customFormat="1" ht="22.5" customHeight="1">
      <c r="B84" s="35"/>
      <c r="C84" s="172" t="s">
        <v>81</v>
      </c>
      <c r="D84" s="172" t="s">
        <v>108</v>
      </c>
      <c r="E84" s="173" t="s">
        <v>527</v>
      </c>
      <c r="F84" s="174" t="s">
        <v>528</v>
      </c>
      <c r="G84" s="175" t="s">
        <v>524</v>
      </c>
      <c r="H84" s="176">
        <v>1</v>
      </c>
      <c r="I84" s="177"/>
      <c r="J84" s="178">
        <f>ROUND(I84*H84,2)</f>
        <v>0</v>
      </c>
      <c r="K84" s="174" t="s">
        <v>112</v>
      </c>
      <c r="L84" s="40"/>
      <c r="M84" s="179" t="s">
        <v>1</v>
      </c>
      <c r="N84" s="180" t="s">
        <v>43</v>
      </c>
      <c r="O84" s="76"/>
      <c r="P84" s="181">
        <f>O84*H84</f>
        <v>0</v>
      </c>
      <c r="Q84" s="181">
        <v>0</v>
      </c>
      <c r="R84" s="181">
        <f>Q84*H84</f>
        <v>0</v>
      </c>
      <c r="S84" s="181">
        <v>0</v>
      </c>
      <c r="T84" s="182">
        <f>S84*H84</f>
        <v>0</v>
      </c>
      <c r="AR84" s="14" t="s">
        <v>113</v>
      </c>
      <c r="AT84" s="14" t="s">
        <v>108</v>
      </c>
      <c r="AU84" s="14" t="s">
        <v>77</v>
      </c>
      <c r="AY84" s="14" t="s">
        <v>114</v>
      </c>
      <c r="BE84" s="183">
        <f>IF(N84="základní",J84,0)</f>
        <v>0</v>
      </c>
      <c r="BF84" s="183">
        <f>IF(N84="snížená",J84,0)</f>
        <v>0</v>
      </c>
      <c r="BG84" s="183">
        <f>IF(N84="zákl. přenesená",J84,0)</f>
        <v>0</v>
      </c>
      <c r="BH84" s="183">
        <f>IF(N84="sníž. přenesená",J84,0)</f>
        <v>0</v>
      </c>
      <c r="BI84" s="183">
        <f>IF(N84="nulová",J84,0)</f>
        <v>0</v>
      </c>
      <c r="BJ84" s="14" t="s">
        <v>77</v>
      </c>
      <c r="BK84" s="183">
        <f>ROUND(I84*H84,2)</f>
        <v>0</v>
      </c>
      <c r="BL84" s="14" t="s">
        <v>113</v>
      </c>
      <c r="BM84" s="14" t="s">
        <v>529</v>
      </c>
    </row>
    <row r="85" s="1" customFormat="1">
      <c r="B85" s="35"/>
      <c r="C85" s="36"/>
      <c r="D85" s="184" t="s">
        <v>116</v>
      </c>
      <c r="E85" s="36"/>
      <c r="F85" s="185" t="s">
        <v>528</v>
      </c>
      <c r="G85" s="36"/>
      <c r="H85" s="36"/>
      <c r="I85" s="128"/>
      <c r="J85" s="36"/>
      <c r="K85" s="36"/>
      <c r="L85" s="40"/>
      <c r="M85" s="186"/>
      <c r="N85" s="76"/>
      <c r="O85" s="76"/>
      <c r="P85" s="76"/>
      <c r="Q85" s="76"/>
      <c r="R85" s="76"/>
      <c r="S85" s="76"/>
      <c r="T85" s="77"/>
      <c r="AT85" s="14" t="s">
        <v>116</v>
      </c>
      <c r="AU85" s="14" t="s">
        <v>77</v>
      </c>
    </row>
    <row r="86" s="1" customFormat="1" ht="22.5" customHeight="1">
      <c r="B86" s="35"/>
      <c r="C86" s="172" t="s">
        <v>84</v>
      </c>
      <c r="D86" s="172" t="s">
        <v>108</v>
      </c>
      <c r="E86" s="173" t="s">
        <v>530</v>
      </c>
      <c r="F86" s="174" t="s">
        <v>531</v>
      </c>
      <c r="G86" s="175" t="s">
        <v>524</v>
      </c>
      <c r="H86" s="176">
        <v>1</v>
      </c>
      <c r="I86" s="177"/>
      <c r="J86" s="178">
        <f>ROUND(I86*H86,2)</f>
        <v>0</v>
      </c>
      <c r="K86" s="174" t="s">
        <v>112</v>
      </c>
      <c r="L86" s="40"/>
      <c r="M86" s="179" t="s">
        <v>1</v>
      </c>
      <c r="N86" s="180" t="s">
        <v>43</v>
      </c>
      <c r="O86" s="76"/>
      <c r="P86" s="181">
        <f>O86*H86</f>
        <v>0</v>
      </c>
      <c r="Q86" s="181">
        <v>0</v>
      </c>
      <c r="R86" s="181">
        <f>Q86*H86</f>
        <v>0</v>
      </c>
      <c r="S86" s="181">
        <v>0</v>
      </c>
      <c r="T86" s="182">
        <f>S86*H86</f>
        <v>0</v>
      </c>
      <c r="AR86" s="14" t="s">
        <v>113</v>
      </c>
      <c r="AT86" s="14" t="s">
        <v>108</v>
      </c>
      <c r="AU86" s="14" t="s">
        <v>77</v>
      </c>
      <c r="AY86" s="14" t="s">
        <v>114</v>
      </c>
      <c r="BE86" s="183">
        <f>IF(N86="základní",J86,0)</f>
        <v>0</v>
      </c>
      <c r="BF86" s="183">
        <f>IF(N86="snížená",J86,0)</f>
        <v>0</v>
      </c>
      <c r="BG86" s="183">
        <f>IF(N86="zákl. přenesená",J86,0)</f>
        <v>0</v>
      </c>
      <c r="BH86" s="183">
        <f>IF(N86="sníž. přenesená",J86,0)</f>
        <v>0</v>
      </c>
      <c r="BI86" s="183">
        <f>IF(N86="nulová",J86,0)</f>
        <v>0</v>
      </c>
      <c r="BJ86" s="14" t="s">
        <v>77</v>
      </c>
      <c r="BK86" s="183">
        <f>ROUND(I86*H86,2)</f>
        <v>0</v>
      </c>
      <c r="BL86" s="14" t="s">
        <v>113</v>
      </c>
      <c r="BM86" s="14" t="s">
        <v>532</v>
      </c>
    </row>
    <row r="87" s="1" customFormat="1">
      <c r="B87" s="35"/>
      <c r="C87" s="36"/>
      <c r="D87" s="184" t="s">
        <v>116</v>
      </c>
      <c r="E87" s="36"/>
      <c r="F87" s="185" t="s">
        <v>533</v>
      </c>
      <c r="G87" s="36"/>
      <c r="H87" s="36"/>
      <c r="I87" s="128"/>
      <c r="J87" s="36"/>
      <c r="K87" s="36"/>
      <c r="L87" s="40"/>
      <c r="M87" s="186"/>
      <c r="N87" s="76"/>
      <c r="O87" s="76"/>
      <c r="P87" s="76"/>
      <c r="Q87" s="76"/>
      <c r="R87" s="76"/>
      <c r="S87" s="76"/>
      <c r="T87" s="77"/>
      <c r="AT87" s="14" t="s">
        <v>116</v>
      </c>
      <c r="AU87" s="14" t="s">
        <v>77</v>
      </c>
    </row>
    <row r="88" s="8" customFormat="1">
      <c r="B88" s="188"/>
      <c r="C88" s="189"/>
      <c r="D88" s="184" t="s">
        <v>120</v>
      </c>
      <c r="E88" s="190" t="s">
        <v>1</v>
      </c>
      <c r="F88" s="191" t="s">
        <v>534</v>
      </c>
      <c r="G88" s="189"/>
      <c r="H88" s="190" t="s">
        <v>1</v>
      </c>
      <c r="I88" s="192"/>
      <c r="J88" s="189"/>
      <c r="K88" s="189"/>
      <c r="L88" s="193"/>
      <c r="M88" s="194"/>
      <c r="N88" s="195"/>
      <c r="O88" s="195"/>
      <c r="P88" s="195"/>
      <c r="Q88" s="195"/>
      <c r="R88" s="195"/>
      <c r="S88" s="195"/>
      <c r="T88" s="196"/>
      <c r="AT88" s="197" t="s">
        <v>120</v>
      </c>
      <c r="AU88" s="197" t="s">
        <v>77</v>
      </c>
      <c r="AV88" s="8" t="s">
        <v>77</v>
      </c>
      <c r="AW88" s="8" t="s">
        <v>34</v>
      </c>
      <c r="AX88" s="8" t="s">
        <v>72</v>
      </c>
      <c r="AY88" s="197" t="s">
        <v>114</v>
      </c>
    </row>
    <row r="89" s="9" customFormat="1">
      <c r="B89" s="198"/>
      <c r="C89" s="199"/>
      <c r="D89" s="184" t="s">
        <v>120</v>
      </c>
      <c r="E89" s="200" t="s">
        <v>1</v>
      </c>
      <c r="F89" s="201" t="s">
        <v>77</v>
      </c>
      <c r="G89" s="199"/>
      <c r="H89" s="202">
        <v>1</v>
      </c>
      <c r="I89" s="203"/>
      <c r="J89" s="199"/>
      <c r="K89" s="199"/>
      <c r="L89" s="204"/>
      <c r="M89" s="205"/>
      <c r="N89" s="206"/>
      <c r="O89" s="206"/>
      <c r="P89" s="206"/>
      <c r="Q89" s="206"/>
      <c r="R89" s="206"/>
      <c r="S89" s="206"/>
      <c r="T89" s="207"/>
      <c r="AT89" s="208" t="s">
        <v>120</v>
      </c>
      <c r="AU89" s="208" t="s">
        <v>77</v>
      </c>
      <c r="AV89" s="9" t="s">
        <v>81</v>
      </c>
      <c r="AW89" s="9" t="s">
        <v>34</v>
      </c>
      <c r="AX89" s="9" t="s">
        <v>77</v>
      </c>
      <c r="AY89" s="208" t="s">
        <v>114</v>
      </c>
    </row>
    <row r="90" s="1" customFormat="1" ht="22.5" customHeight="1">
      <c r="B90" s="35"/>
      <c r="C90" s="172" t="s">
        <v>113</v>
      </c>
      <c r="D90" s="172" t="s">
        <v>108</v>
      </c>
      <c r="E90" s="173" t="s">
        <v>535</v>
      </c>
      <c r="F90" s="174" t="s">
        <v>536</v>
      </c>
      <c r="G90" s="175" t="s">
        <v>524</v>
      </c>
      <c r="H90" s="176">
        <v>1</v>
      </c>
      <c r="I90" s="177"/>
      <c r="J90" s="178">
        <f>ROUND(I90*H90,2)</f>
        <v>0</v>
      </c>
      <c r="K90" s="174" t="s">
        <v>112</v>
      </c>
      <c r="L90" s="40"/>
      <c r="M90" s="179" t="s">
        <v>1</v>
      </c>
      <c r="N90" s="180" t="s">
        <v>43</v>
      </c>
      <c r="O90" s="76"/>
      <c r="P90" s="181">
        <f>O90*H90</f>
        <v>0</v>
      </c>
      <c r="Q90" s="181">
        <v>0</v>
      </c>
      <c r="R90" s="181">
        <f>Q90*H90</f>
        <v>0</v>
      </c>
      <c r="S90" s="181">
        <v>0</v>
      </c>
      <c r="T90" s="182">
        <f>S90*H90</f>
        <v>0</v>
      </c>
      <c r="AR90" s="14" t="s">
        <v>113</v>
      </c>
      <c r="AT90" s="14" t="s">
        <v>108</v>
      </c>
      <c r="AU90" s="14" t="s">
        <v>77</v>
      </c>
      <c r="AY90" s="14" t="s">
        <v>114</v>
      </c>
      <c r="BE90" s="183">
        <f>IF(N90="základní",J90,0)</f>
        <v>0</v>
      </c>
      <c r="BF90" s="183">
        <f>IF(N90="snížená",J90,0)</f>
        <v>0</v>
      </c>
      <c r="BG90" s="183">
        <f>IF(N90="zákl. přenesená",J90,0)</f>
        <v>0</v>
      </c>
      <c r="BH90" s="183">
        <f>IF(N90="sníž. přenesená",J90,0)</f>
        <v>0</v>
      </c>
      <c r="BI90" s="183">
        <f>IF(N90="nulová",J90,0)</f>
        <v>0</v>
      </c>
      <c r="BJ90" s="14" t="s">
        <v>77</v>
      </c>
      <c r="BK90" s="183">
        <f>ROUND(I90*H90,2)</f>
        <v>0</v>
      </c>
      <c r="BL90" s="14" t="s">
        <v>113</v>
      </c>
      <c r="BM90" s="14" t="s">
        <v>537</v>
      </c>
    </row>
    <row r="91" s="1" customFormat="1">
      <c r="B91" s="35"/>
      <c r="C91" s="36"/>
      <c r="D91" s="184" t="s">
        <v>116</v>
      </c>
      <c r="E91" s="36"/>
      <c r="F91" s="185" t="s">
        <v>538</v>
      </c>
      <c r="G91" s="36"/>
      <c r="H91" s="36"/>
      <c r="I91" s="128"/>
      <c r="J91" s="36"/>
      <c r="K91" s="36"/>
      <c r="L91" s="40"/>
      <c r="M91" s="186"/>
      <c r="N91" s="76"/>
      <c r="O91" s="76"/>
      <c r="P91" s="76"/>
      <c r="Q91" s="76"/>
      <c r="R91" s="76"/>
      <c r="S91" s="76"/>
      <c r="T91" s="77"/>
      <c r="AT91" s="14" t="s">
        <v>116</v>
      </c>
      <c r="AU91" s="14" t="s">
        <v>77</v>
      </c>
    </row>
    <row r="92" s="1" customFormat="1" ht="22.5" customHeight="1">
      <c r="B92" s="35"/>
      <c r="C92" s="172" t="s">
        <v>141</v>
      </c>
      <c r="D92" s="172" t="s">
        <v>108</v>
      </c>
      <c r="E92" s="173" t="s">
        <v>539</v>
      </c>
      <c r="F92" s="174" t="s">
        <v>540</v>
      </c>
      <c r="G92" s="175" t="s">
        <v>524</v>
      </c>
      <c r="H92" s="176">
        <v>1</v>
      </c>
      <c r="I92" s="177"/>
      <c r="J92" s="178">
        <f>ROUND(I92*H92,2)</f>
        <v>0</v>
      </c>
      <c r="K92" s="174" t="s">
        <v>112</v>
      </c>
      <c r="L92" s="40"/>
      <c r="M92" s="179" t="s">
        <v>1</v>
      </c>
      <c r="N92" s="180" t="s">
        <v>43</v>
      </c>
      <c r="O92" s="76"/>
      <c r="P92" s="181">
        <f>O92*H92</f>
        <v>0</v>
      </c>
      <c r="Q92" s="181">
        <v>0</v>
      </c>
      <c r="R92" s="181">
        <f>Q92*H92</f>
        <v>0</v>
      </c>
      <c r="S92" s="181">
        <v>0</v>
      </c>
      <c r="T92" s="182">
        <f>S92*H92</f>
        <v>0</v>
      </c>
      <c r="AR92" s="14" t="s">
        <v>113</v>
      </c>
      <c r="AT92" s="14" t="s">
        <v>108</v>
      </c>
      <c r="AU92" s="14" t="s">
        <v>77</v>
      </c>
      <c r="AY92" s="14" t="s">
        <v>114</v>
      </c>
      <c r="BE92" s="183">
        <f>IF(N92="základní",J92,0)</f>
        <v>0</v>
      </c>
      <c r="BF92" s="183">
        <f>IF(N92="snížená",J92,0)</f>
        <v>0</v>
      </c>
      <c r="BG92" s="183">
        <f>IF(N92="zákl. přenesená",J92,0)</f>
        <v>0</v>
      </c>
      <c r="BH92" s="183">
        <f>IF(N92="sníž. přenesená",J92,0)</f>
        <v>0</v>
      </c>
      <c r="BI92" s="183">
        <f>IF(N92="nulová",J92,0)</f>
        <v>0</v>
      </c>
      <c r="BJ92" s="14" t="s">
        <v>77</v>
      </c>
      <c r="BK92" s="183">
        <f>ROUND(I92*H92,2)</f>
        <v>0</v>
      </c>
      <c r="BL92" s="14" t="s">
        <v>113</v>
      </c>
      <c r="BM92" s="14" t="s">
        <v>541</v>
      </c>
    </row>
    <row r="93" s="1" customFormat="1">
      <c r="B93" s="35"/>
      <c r="C93" s="36"/>
      <c r="D93" s="184" t="s">
        <v>116</v>
      </c>
      <c r="E93" s="36"/>
      <c r="F93" s="185" t="s">
        <v>542</v>
      </c>
      <c r="G93" s="36"/>
      <c r="H93" s="36"/>
      <c r="I93" s="128"/>
      <c r="J93" s="36"/>
      <c r="K93" s="36"/>
      <c r="L93" s="40"/>
      <c r="M93" s="186"/>
      <c r="N93" s="76"/>
      <c r="O93" s="76"/>
      <c r="P93" s="76"/>
      <c r="Q93" s="76"/>
      <c r="R93" s="76"/>
      <c r="S93" s="76"/>
      <c r="T93" s="77"/>
      <c r="AT93" s="14" t="s">
        <v>116</v>
      </c>
      <c r="AU93" s="14" t="s">
        <v>77</v>
      </c>
    </row>
    <row r="94" s="1" customFormat="1" ht="33.75" customHeight="1">
      <c r="B94" s="35"/>
      <c r="C94" s="172" t="s">
        <v>146</v>
      </c>
      <c r="D94" s="172" t="s">
        <v>108</v>
      </c>
      <c r="E94" s="173" t="s">
        <v>543</v>
      </c>
      <c r="F94" s="174" t="s">
        <v>544</v>
      </c>
      <c r="G94" s="175" t="s">
        <v>524</v>
      </c>
      <c r="H94" s="176">
        <v>1</v>
      </c>
      <c r="I94" s="177"/>
      <c r="J94" s="178">
        <f>ROUND(I94*H94,2)</f>
        <v>0</v>
      </c>
      <c r="K94" s="174" t="s">
        <v>112</v>
      </c>
      <c r="L94" s="40"/>
      <c r="M94" s="179" t="s">
        <v>1</v>
      </c>
      <c r="N94" s="180" t="s">
        <v>43</v>
      </c>
      <c r="O94" s="76"/>
      <c r="P94" s="181">
        <f>O94*H94</f>
        <v>0</v>
      </c>
      <c r="Q94" s="181">
        <v>0</v>
      </c>
      <c r="R94" s="181">
        <f>Q94*H94</f>
        <v>0</v>
      </c>
      <c r="S94" s="181">
        <v>0</v>
      </c>
      <c r="T94" s="182">
        <f>S94*H94</f>
        <v>0</v>
      </c>
      <c r="AR94" s="14" t="s">
        <v>113</v>
      </c>
      <c r="AT94" s="14" t="s">
        <v>108</v>
      </c>
      <c r="AU94" s="14" t="s">
        <v>77</v>
      </c>
      <c r="AY94" s="14" t="s">
        <v>114</v>
      </c>
      <c r="BE94" s="183">
        <f>IF(N94="základní",J94,0)</f>
        <v>0</v>
      </c>
      <c r="BF94" s="183">
        <f>IF(N94="snížená",J94,0)</f>
        <v>0</v>
      </c>
      <c r="BG94" s="183">
        <f>IF(N94="zákl. přenesená",J94,0)</f>
        <v>0</v>
      </c>
      <c r="BH94" s="183">
        <f>IF(N94="sníž. přenesená",J94,0)</f>
        <v>0</v>
      </c>
      <c r="BI94" s="183">
        <f>IF(N94="nulová",J94,0)</f>
        <v>0</v>
      </c>
      <c r="BJ94" s="14" t="s">
        <v>77</v>
      </c>
      <c r="BK94" s="183">
        <f>ROUND(I94*H94,2)</f>
        <v>0</v>
      </c>
      <c r="BL94" s="14" t="s">
        <v>113</v>
      </c>
      <c r="BM94" s="14" t="s">
        <v>545</v>
      </c>
    </row>
    <row r="95" s="1" customFormat="1">
      <c r="B95" s="35"/>
      <c r="C95" s="36"/>
      <c r="D95" s="184" t="s">
        <v>116</v>
      </c>
      <c r="E95" s="36"/>
      <c r="F95" s="185" t="s">
        <v>544</v>
      </c>
      <c r="G95" s="36"/>
      <c r="H95" s="36"/>
      <c r="I95" s="128"/>
      <c r="J95" s="36"/>
      <c r="K95" s="36"/>
      <c r="L95" s="40"/>
      <c r="M95" s="186"/>
      <c r="N95" s="76"/>
      <c r="O95" s="76"/>
      <c r="P95" s="76"/>
      <c r="Q95" s="76"/>
      <c r="R95" s="76"/>
      <c r="S95" s="76"/>
      <c r="T95" s="77"/>
      <c r="AT95" s="14" t="s">
        <v>116</v>
      </c>
      <c r="AU95" s="14" t="s">
        <v>77</v>
      </c>
    </row>
    <row r="96" s="1" customFormat="1" ht="22.5" customHeight="1">
      <c r="B96" s="35"/>
      <c r="C96" s="172" t="s">
        <v>154</v>
      </c>
      <c r="D96" s="172" t="s">
        <v>108</v>
      </c>
      <c r="E96" s="173" t="s">
        <v>546</v>
      </c>
      <c r="F96" s="174" t="s">
        <v>547</v>
      </c>
      <c r="G96" s="175" t="s">
        <v>524</v>
      </c>
      <c r="H96" s="176">
        <v>2</v>
      </c>
      <c r="I96" s="177"/>
      <c r="J96" s="178">
        <f>ROUND(I96*H96,2)</f>
        <v>0</v>
      </c>
      <c r="K96" s="174" t="s">
        <v>112</v>
      </c>
      <c r="L96" s="40"/>
      <c r="M96" s="179" t="s">
        <v>1</v>
      </c>
      <c r="N96" s="180" t="s">
        <v>43</v>
      </c>
      <c r="O96" s="76"/>
      <c r="P96" s="181">
        <f>O96*H96</f>
        <v>0</v>
      </c>
      <c r="Q96" s="181">
        <v>0</v>
      </c>
      <c r="R96" s="181">
        <f>Q96*H96</f>
        <v>0</v>
      </c>
      <c r="S96" s="181">
        <v>0</v>
      </c>
      <c r="T96" s="182">
        <f>S96*H96</f>
        <v>0</v>
      </c>
      <c r="AR96" s="14" t="s">
        <v>113</v>
      </c>
      <c r="AT96" s="14" t="s">
        <v>108</v>
      </c>
      <c r="AU96" s="14" t="s">
        <v>77</v>
      </c>
      <c r="AY96" s="14" t="s">
        <v>114</v>
      </c>
      <c r="BE96" s="183">
        <f>IF(N96="základní",J96,0)</f>
        <v>0</v>
      </c>
      <c r="BF96" s="183">
        <f>IF(N96="snížená",J96,0)</f>
        <v>0</v>
      </c>
      <c r="BG96" s="183">
        <f>IF(N96="zákl. přenesená",J96,0)</f>
        <v>0</v>
      </c>
      <c r="BH96" s="183">
        <f>IF(N96="sníž. přenesená",J96,0)</f>
        <v>0</v>
      </c>
      <c r="BI96" s="183">
        <f>IF(N96="nulová",J96,0)</f>
        <v>0</v>
      </c>
      <c r="BJ96" s="14" t="s">
        <v>77</v>
      </c>
      <c r="BK96" s="183">
        <f>ROUND(I96*H96,2)</f>
        <v>0</v>
      </c>
      <c r="BL96" s="14" t="s">
        <v>113</v>
      </c>
      <c r="BM96" s="14" t="s">
        <v>548</v>
      </c>
    </row>
    <row r="97" s="1" customFormat="1">
      <c r="B97" s="35"/>
      <c r="C97" s="36"/>
      <c r="D97" s="184" t="s">
        <v>116</v>
      </c>
      <c r="E97" s="36"/>
      <c r="F97" s="185" t="s">
        <v>547</v>
      </c>
      <c r="G97" s="36"/>
      <c r="H97" s="36"/>
      <c r="I97" s="128"/>
      <c r="J97" s="36"/>
      <c r="K97" s="36"/>
      <c r="L97" s="40"/>
      <c r="M97" s="186"/>
      <c r="N97" s="76"/>
      <c r="O97" s="76"/>
      <c r="P97" s="76"/>
      <c r="Q97" s="76"/>
      <c r="R97" s="76"/>
      <c r="S97" s="76"/>
      <c r="T97" s="77"/>
      <c r="AT97" s="14" t="s">
        <v>116</v>
      </c>
      <c r="AU97" s="14" t="s">
        <v>77</v>
      </c>
    </row>
    <row r="98" s="8" customFormat="1">
      <c r="B98" s="188"/>
      <c r="C98" s="189"/>
      <c r="D98" s="184" t="s">
        <v>120</v>
      </c>
      <c r="E98" s="190" t="s">
        <v>1</v>
      </c>
      <c r="F98" s="191" t="s">
        <v>549</v>
      </c>
      <c r="G98" s="189"/>
      <c r="H98" s="190" t="s">
        <v>1</v>
      </c>
      <c r="I98" s="192"/>
      <c r="J98" s="189"/>
      <c r="K98" s="189"/>
      <c r="L98" s="193"/>
      <c r="M98" s="194"/>
      <c r="N98" s="195"/>
      <c r="O98" s="195"/>
      <c r="P98" s="195"/>
      <c r="Q98" s="195"/>
      <c r="R98" s="195"/>
      <c r="S98" s="195"/>
      <c r="T98" s="196"/>
      <c r="AT98" s="197" t="s">
        <v>120</v>
      </c>
      <c r="AU98" s="197" t="s">
        <v>77</v>
      </c>
      <c r="AV98" s="8" t="s">
        <v>77</v>
      </c>
      <c r="AW98" s="8" t="s">
        <v>34</v>
      </c>
      <c r="AX98" s="8" t="s">
        <v>72</v>
      </c>
      <c r="AY98" s="197" t="s">
        <v>114</v>
      </c>
    </row>
    <row r="99" s="9" customFormat="1">
      <c r="B99" s="198"/>
      <c r="C99" s="199"/>
      <c r="D99" s="184" t="s">
        <v>120</v>
      </c>
      <c r="E99" s="200" t="s">
        <v>1</v>
      </c>
      <c r="F99" s="201" t="s">
        <v>81</v>
      </c>
      <c r="G99" s="199"/>
      <c r="H99" s="202">
        <v>2</v>
      </c>
      <c r="I99" s="203"/>
      <c r="J99" s="199"/>
      <c r="K99" s="199"/>
      <c r="L99" s="204"/>
      <c r="M99" s="230"/>
      <c r="N99" s="231"/>
      <c r="O99" s="231"/>
      <c r="P99" s="231"/>
      <c r="Q99" s="231"/>
      <c r="R99" s="231"/>
      <c r="S99" s="231"/>
      <c r="T99" s="232"/>
      <c r="AT99" s="208" t="s">
        <v>120</v>
      </c>
      <c r="AU99" s="208" t="s">
        <v>77</v>
      </c>
      <c r="AV99" s="9" t="s">
        <v>81</v>
      </c>
      <c r="AW99" s="9" t="s">
        <v>34</v>
      </c>
      <c r="AX99" s="9" t="s">
        <v>77</v>
      </c>
      <c r="AY99" s="208" t="s">
        <v>114</v>
      </c>
    </row>
    <row r="100" s="1" customFormat="1" ht="6.96" customHeight="1">
      <c r="B100" s="54"/>
      <c r="C100" s="55"/>
      <c r="D100" s="55"/>
      <c r="E100" s="55"/>
      <c r="F100" s="55"/>
      <c r="G100" s="55"/>
      <c r="H100" s="55"/>
      <c r="I100" s="152"/>
      <c r="J100" s="55"/>
      <c r="K100" s="55"/>
      <c r="L100" s="40"/>
    </row>
  </sheetData>
  <sheetProtection sheet="1" autoFilter="0" formatColumns="0" formatRows="0" objects="1" scenarios="1" spinCount="100000" saltValue="hl457j3pGeU12kjdd5Th9D6bZLsQvnj2DrQoJfMVMBk25nG55rrzQU2Yqfh/IIagieqfkJoHfpfiAc2cB1emjQ==" hashValue="Dj6uHYsAmgbXzIXZDUcZlXnNtDkWyWvp83/v2Gh4agc6ouJTRMXKk02lQ0DCqNCoZFTkjS1llfyo1sr+eLvFNg==" algorithmName="SHA-512" password="CC35"/>
  <autoFilter ref="C79:K9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Helcl Tomáš, DiS.</dc:creator>
  <cp:lastModifiedBy>Helcl Tomáš, DiS.</cp:lastModifiedBy>
  <dcterms:created xsi:type="dcterms:W3CDTF">2019-01-21T13:53:18Z</dcterms:created>
  <dcterms:modified xsi:type="dcterms:W3CDTF">2019-01-21T13:53:25Z</dcterms:modified>
</cp:coreProperties>
</file>